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 " sheetId="1" r:id="rId1"/>
    <sheet name="Sheet1" sheetId="2" r:id="rId2"/>
    <sheet name="Sheet3" sheetId="3" r:id="rId3"/>
  </sheets>
  <definedNames>
    <definedName name="_xlnm.Print_Area" localSheetId="0">'Sheet1 '!$A$1:$BJ$28</definedName>
  </definedNames>
  <calcPr fullCalcOnLoad="1"/>
</workbook>
</file>

<file path=xl/sharedStrings.xml><?xml version="1.0" encoding="utf-8"?>
<sst xmlns="http://schemas.openxmlformats.org/spreadsheetml/2006/main" count="203" uniqueCount="122">
  <si>
    <t>S.NO.</t>
  </si>
  <si>
    <t>STAFF CODE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</si>
  <si>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</si>
  <si>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</si>
  <si>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</si>
  <si>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</si>
  <si>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</si>
  <si>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</si>
  <si>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</si>
  <si>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</si>
  <si>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</si>
  <si>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</si>
  <si>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</si>
  <si>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</si>
  <si>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</si>
  <si>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</si>
  <si>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</si>
  <si>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</si>
  <si>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</si>
  <si>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</si>
  <si>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</si>
  <si>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</si>
  <si>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</si>
  <si>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</si>
  <si>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</si>
  <si>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</si>
  <si>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</si>
  <si>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</si>
  <si>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</si>
  <si>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</si>
  <si>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</si>
  <si>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</si>
  <si>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</si>
  <si>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</si>
  <si>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</si>
  <si>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</si>
  <si>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</si>
  <si>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</si>
  <si>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ADVANCE RECOVERY</t>
  </si>
  <si>
    <t>NO  OF INSTALMENTS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</si>
  <si>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</si>
  <si>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</si>
  <si>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</si>
  <si>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</si>
  <si>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</si>
  <si>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</si>
  <si>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</si>
  <si>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</si>
  <si>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</si>
  <si>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</si>
  <si>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</si>
  <si>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</si>
  <si>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G.P.F.  Subs</t>
  </si>
  <si>
    <t>CPF-Subs (OWN SHARE)</t>
  </si>
  <si>
    <t>CPF-Subs (MGT SHARE)</t>
  </si>
  <si>
    <t>Annual membership contribution to respective Associations</t>
  </si>
  <si>
    <t>Neeraj Asthana</t>
  </si>
  <si>
    <t>PRINCIPAL</t>
  </si>
  <si>
    <t>Rakesh Kumar Yadav</t>
  </si>
  <si>
    <t>PGT(Physics)</t>
  </si>
  <si>
    <t>Seraj Ahmad Siddiqui</t>
  </si>
  <si>
    <t>PGT(Bio)</t>
  </si>
  <si>
    <t>Mala Tripathi</t>
  </si>
  <si>
    <t>PGT(Eco)</t>
  </si>
  <si>
    <t>Ramesh Kumar</t>
  </si>
  <si>
    <t>PGT(Hindi)</t>
  </si>
  <si>
    <t>PGT(CS)</t>
  </si>
  <si>
    <t>D.M.Shukla</t>
  </si>
  <si>
    <t>TGT(S.St)</t>
  </si>
  <si>
    <t>S.K.Mishra</t>
  </si>
  <si>
    <t>PGT(Maths)</t>
  </si>
  <si>
    <t>Peeyush Kumar</t>
  </si>
  <si>
    <t>TGT (S.St)</t>
  </si>
  <si>
    <t>Vijay Kumar Yadav</t>
  </si>
  <si>
    <t>TGT(P&amp;HE)</t>
  </si>
  <si>
    <t>Harish Kumar Sharma</t>
  </si>
  <si>
    <t>TGT(Hindi)</t>
  </si>
  <si>
    <t>N.Chaturvedi</t>
  </si>
  <si>
    <t>WET</t>
  </si>
  <si>
    <t>Manish Kumar Mishra</t>
  </si>
  <si>
    <t>Librarian</t>
  </si>
  <si>
    <t>Ms. Kanchan Kerketta</t>
  </si>
  <si>
    <t>TGT(Draw)</t>
  </si>
  <si>
    <t>Ms.B.Sharma</t>
  </si>
  <si>
    <t>Music</t>
  </si>
  <si>
    <t>PRT</t>
  </si>
  <si>
    <t>Priya Prasad</t>
  </si>
  <si>
    <t>Sumit Sehrawat</t>
  </si>
  <si>
    <t>Naresh Kumar Meena</t>
  </si>
  <si>
    <t>Jaiveer</t>
  </si>
  <si>
    <t>V.B.Chauhan</t>
  </si>
  <si>
    <t>Sub Staff</t>
  </si>
  <si>
    <t>ABDUL HAQUE KHAN</t>
  </si>
  <si>
    <t>PGT(COMM)</t>
  </si>
  <si>
    <t>Saurabh Kumar Tiwari</t>
  </si>
  <si>
    <t>TGT( English)</t>
  </si>
  <si>
    <t>Nidhi Mishra</t>
  </si>
  <si>
    <t>Neetu Maurya</t>
  </si>
  <si>
    <t>TGT( Sanskrit))</t>
  </si>
  <si>
    <t>Vinod Kumar</t>
  </si>
  <si>
    <t>Ram Chandra</t>
  </si>
  <si>
    <t>SSA</t>
  </si>
  <si>
    <t xml:space="preserve"> V.D.Upadhyay</t>
  </si>
  <si>
    <t>NAME OF THE EMPLOYEE &amp; SALARY FOR THE MONTH OF JULY 2022</t>
  </si>
  <si>
    <t>PREPARED BY ;- RAM CHANDRA, SSA</t>
  </si>
  <si>
    <t>CHECKED BY;- A. H. KHAN, PGT</t>
  </si>
  <si>
    <t>4/202 1</t>
  </si>
  <si>
    <t>5/202 1</t>
  </si>
  <si>
    <t>6/202 1</t>
  </si>
  <si>
    <t>7/202 1</t>
  </si>
  <si>
    <t>8/202 1</t>
  </si>
  <si>
    <t>9/202 1</t>
  </si>
  <si>
    <t>10/202 1</t>
  </si>
  <si>
    <t>11/20 21</t>
  </si>
  <si>
    <t>12/202 1</t>
  </si>
  <si>
    <t>1/20 22</t>
  </si>
  <si>
    <t>2/20  22</t>
  </si>
  <si>
    <t>DA arrear  july 2021 ti Oct. 2021</t>
  </si>
  <si>
    <t>Senior Scale arrear Pankaj kumar10/2020 to March 2021</t>
  </si>
  <si>
    <t>G. total</t>
  </si>
  <si>
    <t>3/202 2</t>
  </si>
  <si>
    <t>NAME OF THE EMPLOYEE &amp; SALARY FOR THE MONTH OF  August. 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</si>
</sst>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8"/>
      <name val="Arial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36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10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36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rgb="FF7030A0"/>
      <name val="Calibri"/>
      <family val="2"/>
    </font>
    <font>
      <b/>
      <sz val="14"/>
      <color rgb="FF000000"/>
      <name val="Arial"/>
      <family val="2"/>
    </font>
    <font>
      <b/>
      <sz val="14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7030A0"/>
      <name val="Calibri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vertical="center" textRotation="90" wrapText="1"/>
      <protection locked="0"/>
    </xf>
    <xf numFmtId="0" fontId="2" fillId="0" borderId="10" xfId="0" applyFont="1" applyFill="1" applyBorder="1" applyAlignment="1" applyProtection="1">
      <alignment vertical="justify" textRotation="90" wrapText="1"/>
      <protection locked="0"/>
    </xf>
    <xf numFmtId="0" fontId="2" fillId="33" borderId="10" xfId="0" applyFont="1" applyFill="1" applyBorder="1" applyAlignment="1" applyProtection="1">
      <alignment vertical="center" textRotation="90" wrapText="1"/>
      <protection locked="0"/>
    </xf>
    <xf numFmtId="0" fontId="48" fillId="0" borderId="11" xfId="0" applyFont="1" applyBorder="1" applyAlignment="1">
      <alignment vertical="center" wrapText="1"/>
    </xf>
    <xf numFmtId="1" fontId="48" fillId="0" borderId="11" xfId="0" applyNumberFormat="1" applyFont="1" applyBorder="1" applyAlignment="1">
      <alignment vertical="center" wrapText="1"/>
    </xf>
    <xf numFmtId="0" fontId="49" fillId="0" borderId="11" xfId="0" applyFont="1" applyBorder="1" applyAlignment="1">
      <alignment wrapText="1"/>
    </xf>
    <xf numFmtId="1" fontId="49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8" fillId="34" borderId="11" xfId="0" applyFont="1" applyFill="1" applyBorder="1" applyAlignment="1">
      <alignment wrapText="1"/>
    </xf>
    <xf numFmtId="1" fontId="48" fillId="35" borderId="11" xfId="0" applyNumberFormat="1" applyFont="1" applyFill="1" applyBorder="1" applyAlignment="1">
      <alignment wrapText="1"/>
    </xf>
    <xf numFmtId="0" fontId="48" fillId="35" borderId="11" xfId="0" applyFont="1" applyFill="1" applyBorder="1" applyAlignment="1">
      <alignment vertical="center" wrapText="1"/>
    </xf>
    <xf numFmtId="0" fontId="48" fillId="35" borderId="11" xfId="0" applyFont="1" applyFill="1" applyBorder="1" applyAlignment="1">
      <alignment wrapText="1"/>
    </xf>
    <xf numFmtId="1" fontId="48" fillId="35" borderId="11" xfId="0" applyNumberFormat="1" applyFont="1" applyFill="1" applyBorder="1" applyAlignment="1">
      <alignment vertical="center" wrapText="1"/>
    </xf>
    <xf numFmtId="1" fontId="50" fillId="0" borderId="11" xfId="0" applyNumberFormat="1" applyFont="1" applyBorder="1" applyAlignment="1">
      <alignment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>
      <alignment vertical="top" wrapText="1" readingOrder="1"/>
    </xf>
    <xf numFmtId="0" fontId="2" fillId="33" borderId="10" xfId="0" applyFont="1" applyFill="1" applyBorder="1" applyAlignment="1" applyProtection="1">
      <alignment vertical="top" wrapText="1"/>
      <protection/>
    </xf>
    <xf numFmtId="0" fontId="3" fillId="0" borderId="0" xfId="0" applyFont="1" applyFill="1" applyAlignment="1">
      <alignment/>
    </xf>
    <xf numFmtId="0" fontId="48" fillId="0" borderId="11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0" xfId="0" applyFont="1" applyFill="1" applyAlignment="1">
      <alignment/>
    </xf>
    <xf numFmtId="0" fontId="48" fillId="35" borderId="11" xfId="0" applyFont="1" applyFill="1" applyBorder="1" applyAlignment="1">
      <alignment/>
    </xf>
    <xf numFmtId="0" fontId="51" fillId="35" borderId="0" xfId="0" applyFont="1" applyFill="1" applyAlignment="1">
      <alignment/>
    </xf>
    <xf numFmtId="0" fontId="51" fillId="0" borderId="0" xfId="0" applyFont="1" applyFill="1" applyAlignment="1" applyProtection="1">
      <alignment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51" fillId="0" borderId="0" xfId="0" applyFont="1" applyFill="1" applyAlignment="1" applyProtection="1">
      <alignment/>
      <protection/>
    </xf>
    <xf numFmtId="0" fontId="52" fillId="0" borderId="11" xfId="0" applyFont="1" applyBorder="1" applyAlignment="1">
      <alignment wrapText="1"/>
    </xf>
    <xf numFmtId="1" fontId="48" fillId="0" borderId="11" xfId="0" applyNumberFormat="1" applyFont="1" applyBorder="1" applyAlignment="1">
      <alignment/>
    </xf>
    <xf numFmtId="0" fontId="48" fillId="0" borderId="11" xfId="0" applyNumberFormat="1" applyFont="1" applyBorder="1" applyAlignment="1">
      <alignment vertical="center" wrapText="1"/>
    </xf>
    <xf numFmtId="0" fontId="2" fillId="35" borderId="10" xfId="0" applyFont="1" applyFill="1" applyBorder="1" applyAlignment="1" applyProtection="1">
      <alignment vertical="center" textRotation="90" wrapText="1"/>
      <protection locked="0"/>
    </xf>
    <xf numFmtId="0" fontId="2" fillId="35" borderId="10" xfId="0" applyFont="1" applyFill="1" applyBorder="1" applyAlignment="1" applyProtection="1">
      <alignment horizontal="left" vertical="center" textRotation="90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vertical="top" wrapText="1"/>
      <protection locked="0"/>
    </xf>
    <xf numFmtId="0" fontId="2" fillId="35" borderId="10" xfId="0" applyFont="1" applyFill="1" applyBorder="1" applyAlignment="1" applyProtection="1">
      <alignment horizontal="center" vertical="center" textRotation="90" wrapText="1"/>
      <protection locked="0"/>
    </xf>
    <xf numFmtId="0" fontId="2" fillId="35" borderId="10" xfId="0" applyFont="1" applyFill="1" applyBorder="1" applyAlignment="1" applyProtection="1">
      <alignment vertical="top" wrapText="1" readingOrder="1"/>
      <protection locked="0"/>
    </xf>
    <xf numFmtId="0" fontId="3" fillId="35" borderId="11" xfId="0" applyFont="1" applyFill="1" applyBorder="1" applyAlignment="1">
      <alignment horizontal="center"/>
    </xf>
    <xf numFmtId="0" fontId="51" fillId="35" borderId="11" xfId="0" applyFont="1" applyFill="1" applyBorder="1" applyAlignment="1">
      <alignment wrapText="1"/>
    </xf>
    <xf numFmtId="0" fontId="51" fillId="35" borderId="11" xfId="0" applyFont="1" applyFill="1" applyBorder="1" applyAlignment="1">
      <alignment/>
    </xf>
    <xf numFmtId="1" fontId="48" fillId="35" borderId="11" xfId="0" applyNumberFormat="1" applyFont="1" applyFill="1" applyBorder="1" applyAlignment="1">
      <alignment horizontal="left" wrapText="1"/>
    </xf>
    <xf numFmtId="1" fontId="50" fillId="35" borderId="11" xfId="0" applyNumberFormat="1" applyFont="1" applyFill="1" applyBorder="1" applyAlignment="1">
      <alignment/>
    </xf>
    <xf numFmtId="0" fontId="2" fillId="36" borderId="10" xfId="0" applyFont="1" applyFill="1" applyBorder="1" applyAlignment="1" applyProtection="1">
      <alignment vertical="center" textRotation="90" wrapText="1"/>
      <protection locked="0"/>
    </xf>
    <xf numFmtId="0" fontId="27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35" borderId="0" xfId="0" applyFont="1" applyFill="1" applyAlignment="1">
      <alignment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 horizontal="left"/>
      <protection locked="0"/>
    </xf>
    <xf numFmtId="0" fontId="53" fillId="0" borderId="0" xfId="0" applyFont="1" applyFill="1" applyAlignment="1" applyProtection="1">
      <alignment/>
      <protection/>
    </xf>
    <xf numFmtId="0" fontId="4" fillId="36" borderId="10" xfId="0" applyFont="1" applyFill="1" applyBorder="1" applyAlignment="1" applyProtection="1">
      <alignment vertical="center" textRotation="90" wrapText="1"/>
      <protection locked="0"/>
    </xf>
    <xf numFmtId="0" fontId="4" fillId="35" borderId="10" xfId="0" applyFont="1" applyFill="1" applyBorder="1" applyAlignment="1" applyProtection="1">
      <alignment horizontal="left" vertical="center" textRotation="90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vertical="top" wrapText="1"/>
      <protection locked="0"/>
    </xf>
    <xf numFmtId="0" fontId="4" fillId="35" borderId="10" xfId="0" applyFont="1" applyFill="1" applyBorder="1" applyAlignment="1" applyProtection="1">
      <alignment horizontal="center" vertical="center" textRotation="90" wrapText="1"/>
      <protection locked="0"/>
    </xf>
    <xf numFmtId="0" fontId="4" fillId="35" borderId="10" xfId="0" applyFont="1" applyFill="1" applyBorder="1" applyAlignment="1" applyProtection="1">
      <alignment vertical="center" textRotation="90" wrapText="1"/>
      <protection locked="0"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0" fontId="4" fillId="0" borderId="10" xfId="0" applyFont="1" applyFill="1" applyBorder="1" applyAlignment="1" applyProtection="1">
      <alignment vertical="center" textRotation="90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>
      <alignment vertical="top" wrapText="1" readingOrder="1"/>
    </xf>
    <xf numFmtId="0" fontId="4" fillId="0" borderId="10" xfId="0" applyFont="1" applyFill="1" applyBorder="1" applyAlignment="1" applyProtection="1">
      <alignment vertical="top" wrapText="1" readingOrder="1"/>
      <protection locked="0"/>
    </xf>
    <xf numFmtId="0" fontId="4" fillId="0" borderId="10" xfId="0" applyFont="1" applyFill="1" applyBorder="1" applyAlignment="1" applyProtection="1">
      <alignment vertical="justify" textRotation="90" wrapText="1"/>
      <protection locked="0"/>
    </xf>
    <xf numFmtId="0" fontId="4" fillId="33" borderId="10" xfId="0" applyFont="1" applyFill="1" applyBorder="1" applyAlignment="1" applyProtection="1">
      <alignment vertical="center" textRotation="90" wrapText="1"/>
      <protection locked="0"/>
    </xf>
    <xf numFmtId="0" fontId="4" fillId="33" borderId="10" xfId="0" applyFont="1" applyFill="1" applyBorder="1" applyAlignment="1" applyProtection="1">
      <alignment vertical="top" wrapText="1"/>
      <protection/>
    </xf>
    <xf numFmtId="0" fontId="52" fillId="35" borderId="11" xfId="0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0" fontId="54" fillId="35" borderId="11" xfId="0" applyFont="1" applyFill="1" applyBorder="1" applyAlignment="1">
      <alignment wrapText="1"/>
    </xf>
    <xf numFmtId="0" fontId="54" fillId="35" borderId="11" xfId="0" applyFont="1" applyFill="1" applyBorder="1" applyAlignment="1">
      <alignment/>
    </xf>
    <xf numFmtId="0" fontId="52" fillId="35" borderId="11" xfId="0" applyFont="1" applyFill="1" applyBorder="1" applyAlignment="1">
      <alignment wrapText="1"/>
    </xf>
    <xf numFmtId="1" fontId="52" fillId="35" borderId="11" xfId="0" applyNumberFormat="1" applyFont="1" applyFill="1" applyBorder="1" applyAlignment="1">
      <alignment wrapText="1"/>
    </xf>
    <xf numFmtId="0" fontId="52" fillId="35" borderId="11" xfId="0" applyFont="1" applyFill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1" fontId="52" fillId="0" borderId="11" xfId="0" applyNumberFormat="1" applyFont="1" applyBorder="1" applyAlignment="1">
      <alignment vertical="center" wrapText="1"/>
    </xf>
    <xf numFmtId="0" fontId="55" fillId="0" borderId="11" xfId="0" applyFont="1" applyBorder="1" applyAlignment="1">
      <alignment wrapText="1"/>
    </xf>
    <xf numFmtId="0" fontId="52" fillId="0" borderId="11" xfId="0" applyNumberFormat="1" applyFont="1" applyBorder="1" applyAlignment="1">
      <alignment vertical="center" wrapText="1"/>
    </xf>
    <xf numFmtId="1" fontId="55" fillId="0" borderId="11" xfId="0" applyNumberFormat="1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2" fillId="0" borderId="11" xfId="0" applyFont="1" applyBorder="1" applyAlignment="1">
      <alignment/>
    </xf>
    <xf numFmtId="1" fontId="52" fillId="0" borderId="11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54" fillId="0" borderId="11" xfId="0" applyFont="1" applyBorder="1" applyAlignment="1">
      <alignment/>
    </xf>
    <xf numFmtId="1" fontId="52" fillId="35" borderId="11" xfId="0" applyNumberFormat="1" applyFont="1" applyFill="1" applyBorder="1" applyAlignment="1">
      <alignment vertical="center" wrapText="1"/>
    </xf>
    <xf numFmtId="0" fontId="52" fillId="34" borderId="11" xfId="0" applyFont="1" applyFill="1" applyBorder="1" applyAlignment="1">
      <alignment wrapText="1"/>
    </xf>
    <xf numFmtId="1" fontId="52" fillId="35" borderId="11" xfId="0" applyNumberFormat="1" applyFont="1" applyFill="1" applyBorder="1" applyAlignment="1">
      <alignment horizontal="left" wrapText="1"/>
    </xf>
    <xf numFmtId="1" fontId="56" fillId="35" borderId="11" xfId="0" applyNumberFormat="1" applyFont="1" applyFill="1" applyBorder="1" applyAlignment="1">
      <alignment/>
    </xf>
    <xf numFmtId="1" fontId="56" fillId="0" borderId="11" xfId="0" applyNumberFormat="1" applyFont="1" applyBorder="1" applyAlignment="1">
      <alignment/>
    </xf>
    <xf numFmtId="17" fontId="52" fillId="35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0"/>
  <sheetViews>
    <sheetView tabSelected="1" view="pageBreakPreview" zoomScale="60" zoomScaleNormal="68" workbookViewId="0" topLeftCell="A1">
      <selection activeCell="K4" sqref="K4"/>
    </sheetView>
  </sheetViews>
  <sheetFormatPr defaultColWidth="9.140625" defaultRowHeight="15"/>
  <cols>
    <col min="1" max="1" width="6.8515625" style="27" customWidth="1"/>
    <col min="2" max="2" width="10.28125" style="28" bestFit="1" customWidth="1"/>
    <col min="3" max="3" width="18.140625" style="27" customWidth="1"/>
    <col min="4" max="4" width="18.421875" style="27" customWidth="1"/>
    <col min="5" max="6" width="9.421875" style="27" customWidth="1"/>
    <col min="7" max="8" width="4.7109375" style="27" bestFit="1" customWidth="1"/>
    <col min="9" max="9" width="12.57421875" style="27" customWidth="1"/>
    <col min="10" max="10" width="8.57421875" style="27" customWidth="1"/>
    <col min="11" max="11" width="11.421875" style="27" customWidth="1"/>
    <col min="12" max="14" width="8.57421875" style="27" customWidth="1"/>
    <col min="15" max="15" width="11.28125" style="27" customWidth="1"/>
    <col min="16" max="28" width="8.57421875" style="27" customWidth="1"/>
    <col min="29" max="29" width="12.28125" style="27" bestFit="1" customWidth="1"/>
    <col min="30" max="30" width="10.7109375" style="27" bestFit="1" customWidth="1"/>
    <col min="31" max="32" width="8.57421875" style="27" customWidth="1"/>
    <col min="33" max="33" width="11.00390625" style="27" customWidth="1"/>
    <col min="34" max="34" width="11.7109375" style="24" customWidth="1"/>
    <col min="35" max="35" width="9.7109375" style="24" customWidth="1"/>
    <col min="36" max="41" width="8.57421875" style="27" customWidth="1"/>
    <col min="42" max="42" width="9.421875" style="27" bestFit="1" customWidth="1"/>
    <col min="43" max="43" width="10.7109375" style="27" bestFit="1" customWidth="1"/>
    <col min="44" max="52" width="9.421875" style="27" bestFit="1" customWidth="1"/>
    <col min="53" max="53" width="9.421875" style="29" bestFit="1" customWidth="1"/>
    <col min="54" max="59" width="9.421875" style="27" bestFit="1" customWidth="1"/>
    <col min="60" max="60" width="10.7109375" style="27" bestFit="1" customWidth="1"/>
    <col min="61" max="61" width="12.28125" style="27" bestFit="1" customWidth="1"/>
    <col min="62" max="62" width="11.421875" style="27" customWidth="1"/>
    <col min="63" max="16384" width="9.140625" style="24" customWidth="1"/>
  </cols>
  <sheetData>
    <row r="1" spans="1:62" s="21" customFormat="1" ht="252">
      <c r="A1" s="44" t="s">
        <v>0</v>
      </c>
      <c r="B1" s="34" t="s">
        <v>1</v>
      </c>
      <c r="C1" s="35" t="s">
        <v>121</v>
      </c>
      <c r="D1" s="35" t="s">
        <v>2</v>
      </c>
      <c r="E1" s="36" t="s">
        <v>3</v>
      </c>
      <c r="F1" s="37" t="s">
        <v>4</v>
      </c>
      <c r="G1" s="37" t="s">
        <v>5</v>
      </c>
      <c r="H1" s="33" t="s">
        <v>6</v>
      </c>
      <c r="I1" s="36" t="s">
        <v>7</v>
      </c>
      <c r="J1" s="38" t="s">
        <v>8</v>
      </c>
      <c r="K1" s="38" t="s">
        <v>9</v>
      </c>
      <c r="L1" s="38" t="s">
        <v>10</v>
      </c>
      <c r="M1" s="38" t="s">
        <v>11</v>
      </c>
      <c r="N1" s="38" t="s">
        <v>12</v>
      </c>
      <c r="O1" s="38" t="s">
        <v>14</v>
      </c>
      <c r="P1" s="36" t="s">
        <v>15</v>
      </c>
      <c r="Q1" s="36" t="s">
        <v>16</v>
      </c>
      <c r="R1" s="36" t="s">
        <v>19</v>
      </c>
      <c r="S1" s="38" t="s">
        <v>21</v>
      </c>
      <c r="T1" s="36" t="s">
        <v>22</v>
      </c>
      <c r="U1" s="38" t="s">
        <v>23</v>
      </c>
      <c r="V1" s="36" t="s">
        <v>24</v>
      </c>
      <c r="W1" s="36" t="s">
        <v>25</v>
      </c>
      <c r="X1" s="36" t="s">
        <v>20</v>
      </c>
      <c r="Y1" s="38" t="s">
        <v>17</v>
      </c>
      <c r="Z1" s="36" t="s">
        <v>13</v>
      </c>
      <c r="AA1" s="38" t="s">
        <v>26</v>
      </c>
      <c r="AB1" s="36" t="s">
        <v>18</v>
      </c>
      <c r="AC1" s="38" t="s">
        <v>27</v>
      </c>
      <c r="AD1" s="33" t="s">
        <v>28</v>
      </c>
      <c r="AE1" s="1" t="s">
        <v>29</v>
      </c>
      <c r="AF1" s="17" t="s">
        <v>30</v>
      </c>
      <c r="AG1" s="17" t="s">
        <v>31</v>
      </c>
      <c r="AH1" s="19" t="s">
        <v>32</v>
      </c>
      <c r="AI1" s="19" t="s">
        <v>14</v>
      </c>
      <c r="AJ1" s="1" t="s">
        <v>33</v>
      </c>
      <c r="AK1" s="18" t="s">
        <v>34</v>
      </c>
      <c r="AL1" s="2" t="s">
        <v>35</v>
      </c>
      <c r="AM1" s="1" t="s">
        <v>36</v>
      </c>
      <c r="AN1" s="2" t="s">
        <v>35</v>
      </c>
      <c r="AO1" s="2" t="s">
        <v>55</v>
      </c>
      <c r="AP1" s="2" t="s">
        <v>37</v>
      </c>
      <c r="AQ1" s="1" t="s">
        <v>52</v>
      </c>
      <c r="AR1" s="1" t="s">
        <v>38</v>
      </c>
      <c r="AS1" s="1" t="s">
        <v>39</v>
      </c>
      <c r="AT1" s="1" t="s">
        <v>53</v>
      </c>
      <c r="AU1" s="3" t="s">
        <v>54</v>
      </c>
      <c r="AV1" s="1" t="s">
        <v>40</v>
      </c>
      <c r="AW1" s="2" t="s">
        <v>35</v>
      </c>
      <c r="AX1" s="18" t="s">
        <v>41</v>
      </c>
      <c r="AY1" s="2" t="s">
        <v>35</v>
      </c>
      <c r="AZ1" s="2" t="s">
        <v>42</v>
      </c>
      <c r="BA1" s="20" t="s">
        <v>13</v>
      </c>
      <c r="BB1" s="17" t="s">
        <v>43</v>
      </c>
      <c r="BC1" s="1" t="s">
        <v>44</v>
      </c>
      <c r="BD1" s="1" t="s">
        <v>45</v>
      </c>
      <c r="BE1" s="1" t="s">
        <v>46</v>
      </c>
      <c r="BF1" s="1" t="s">
        <v>47</v>
      </c>
      <c r="BG1" s="17" t="s">
        <v>48</v>
      </c>
      <c r="BH1" s="18" t="s">
        <v>49</v>
      </c>
      <c r="BI1" s="18" t="s">
        <v>50</v>
      </c>
      <c r="BJ1" s="1" t="s">
        <v>51</v>
      </c>
    </row>
    <row r="2" spans="1:62" ht="37.5">
      <c r="A2" s="25">
        <v>1</v>
      </c>
      <c r="B2" s="39">
        <v>2693</v>
      </c>
      <c r="C2" s="40" t="s">
        <v>56</v>
      </c>
      <c r="D2" s="40" t="s">
        <v>57</v>
      </c>
      <c r="E2" s="41">
        <v>12</v>
      </c>
      <c r="F2" s="41">
        <v>1</v>
      </c>
      <c r="G2" s="41">
        <v>1</v>
      </c>
      <c r="H2" s="14">
        <v>31</v>
      </c>
      <c r="I2" s="12">
        <v>91400</v>
      </c>
      <c r="J2" s="25">
        <v>0</v>
      </c>
      <c r="K2" s="25">
        <f>ROUND(I2*0.34,0)</f>
        <v>31076</v>
      </c>
      <c r="L2" s="25">
        <v>3600</v>
      </c>
      <c r="M2" s="25">
        <f>ROUND(L2*0.34,0)</f>
        <v>1224</v>
      </c>
      <c r="N2" s="25">
        <v>0</v>
      </c>
      <c r="O2" s="25">
        <v>0</v>
      </c>
      <c r="P2" s="25">
        <v>0</v>
      </c>
      <c r="Q2" s="25">
        <v>0</v>
      </c>
      <c r="R2" s="25">
        <v>0</v>
      </c>
      <c r="S2" s="25">
        <v>0</v>
      </c>
      <c r="T2" s="25">
        <v>0</v>
      </c>
      <c r="U2" s="25">
        <v>0</v>
      </c>
      <c r="V2" s="25">
        <v>0</v>
      </c>
      <c r="W2" s="25">
        <v>0</v>
      </c>
      <c r="X2" s="25">
        <v>0</v>
      </c>
      <c r="Y2" s="25">
        <v>0</v>
      </c>
      <c r="Z2" s="25">
        <v>0</v>
      </c>
      <c r="AA2" s="25">
        <v>0</v>
      </c>
      <c r="AB2" s="25">
        <v>0</v>
      </c>
      <c r="AC2" s="12">
        <f aca="true" t="shared" si="0" ref="AC2:AC27">ROUND(SUM(I2:AB2),0)</f>
        <v>127300</v>
      </c>
      <c r="AD2" s="13">
        <v>16600</v>
      </c>
      <c r="AE2" s="4">
        <v>0</v>
      </c>
      <c r="AF2" s="5">
        <v>0</v>
      </c>
      <c r="AG2" s="4">
        <v>0</v>
      </c>
      <c r="AH2" s="6">
        <v>0</v>
      </c>
      <c r="AI2" s="6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5">
        <v>15000</v>
      </c>
      <c r="AR2" s="4">
        <v>0</v>
      </c>
      <c r="AS2" s="32">
        <v>0</v>
      </c>
      <c r="AT2" s="4">
        <v>0</v>
      </c>
      <c r="AU2" s="7">
        <f>P2</f>
        <v>0</v>
      </c>
      <c r="AV2" s="4">
        <v>0</v>
      </c>
      <c r="AW2" s="4">
        <v>0</v>
      </c>
      <c r="AX2" s="4">
        <v>0</v>
      </c>
      <c r="AY2" s="4">
        <v>0</v>
      </c>
      <c r="AZ2" s="4">
        <v>120</v>
      </c>
      <c r="BA2" s="6">
        <f>Z2</f>
        <v>0</v>
      </c>
      <c r="BB2" s="4">
        <v>0</v>
      </c>
      <c r="BC2" s="8">
        <v>750</v>
      </c>
      <c r="BD2" s="4">
        <v>0</v>
      </c>
      <c r="BE2" s="4">
        <v>0</v>
      </c>
      <c r="BF2" s="4">
        <v>0</v>
      </c>
      <c r="BG2" s="4">
        <v>0</v>
      </c>
      <c r="BH2" s="4">
        <f aca="true" t="shared" si="1" ref="BH2:BH27">SUM(AD2:BG2)</f>
        <v>32470</v>
      </c>
      <c r="BI2" s="5">
        <f aca="true" t="shared" si="2" ref="BI2:BI27">SUM(AC2-BH2)</f>
        <v>94830</v>
      </c>
      <c r="BJ2" s="22"/>
    </row>
    <row r="3" spans="1:62" ht="37.5">
      <c r="A3" s="25">
        <v>2</v>
      </c>
      <c r="B3" s="39">
        <v>26050</v>
      </c>
      <c r="C3" s="40" t="s">
        <v>58</v>
      </c>
      <c r="D3" s="40" t="s">
        <v>59</v>
      </c>
      <c r="E3" s="41">
        <v>10</v>
      </c>
      <c r="F3" s="41">
        <v>1</v>
      </c>
      <c r="G3" s="41">
        <v>1</v>
      </c>
      <c r="H3" s="14">
        <v>31</v>
      </c>
      <c r="I3" s="12">
        <v>82400</v>
      </c>
      <c r="J3" s="25">
        <v>0</v>
      </c>
      <c r="K3" s="25">
        <f aca="true" t="shared" si="3" ref="K3:K27">ROUND(I3*0.34,0)</f>
        <v>28016</v>
      </c>
      <c r="L3" s="25">
        <v>3600</v>
      </c>
      <c r="M3" s="25">
        <f aca="true" t="shared" si="4" ref="M3:M27">ROUND(L3*0.34,0)</f>
        <v>1224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12">
        <f t="shared" si="0"/>
        <v>115240</v>
      </c>
      <c r="AD3" s="13">
        <v>12000</v>
      </c>
      <c r="AE3" s="4">
        <v>0</v>
      </c>
      <c r="AF3" s="5">
        <v>0</v>
      </c>
      <c r="AG3" s="4">
        <v>0</v>
      </c>
      <c r="AH3" s="6">
        <v>0</v>
      </c>
      <c r="AI3" s="6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5">
        <v>15000</v>
      </c>
      <c r="AR3" s="4">
        <v>0</v>
      </c>
      <c r="AS3" s="32">
        <v>0</v>
      </c>
      <c r="AT3" s="4">
        <v>0</v>
      </c>
      <c r="AU3" s="7">
        <v>0</v>
      </c>
      <c r="AV3" s="4">
        <v>0</v>
      </c>
      <c r="AW3" s="4">
        <v>0</v>
      </c>
      <c r="AX3" s="4">
        <v>0</v>
      </c>
      <c r="AY3" s="4">
        <v>0</v>
      </c>
      <c r="AZ3" s="4">
        <v>60</v>
      </c>
      <c r="BA3" s="6">
        <v>0</v>
      </c>
      <c r="BB3" s="4">
        <v>0</v>
      </c>
      <c r="BC3" s="8">
        <v>560</v>
      </c>
      <c r="BD3" s="4">
        <v>0</v>
      </c>
      <c r="BE3" s="4">
        <v>0</v>
      </c>
      <c r="BF3" s="4">
        <v>0</v>
      </c>
      <c r="BG3" s="4">
        <v>0</v>
      </c>
      <c r="BH3" s="4">
        <f t="shared" si="1"/>
        <v>27620</v>
      </c>
      <c r="BI3" s="5">
        <f t="shared" si="2"/>
        <v>87620</v>
      </c>
      <c r="BJ3" s="22"/>
    </row>
    <row r="4" spans="1:62" ht="37.5">
      <c r="A4" s="25">
        <v>3</v>
      </c>
      <c r="B4" s="39">
        <v>53957</v>
      </c>
      <c r="C4" s="40" t="s">
        <v>92</v>
      </c>
      <c r="D4" s="40" t="s">
        <v>93</v>
      </c>
      <c r="E4" s="41">
        <v>8</v>
      </c>
      <c r="F4" s="41">
        <v>1</v>
      </c>
      <c r="G4" s="41">
        <v>1</v>
      </c>
      <c r="H4" s="14">
        <v>31</v>
      </c>
      <c r="I4" s="12">
        <v>70000</v>
      </c>
      <c r="J4" s="25">
        <v>0</v>
      </c>
      <c r="K4" s="25">
        <f t="shared" si="3"/>
        <v>23800</v>
      </c>
      <c r="L4" s="25">
        <v>1800</v>
      </c>
      <c r="M4" s="25">
        <f t="shared" si="4"/>
        <v>612</v>
      </c>
      <c r="N4" s="25">
        <f>ROUND(I4*0.09,0)</f>
        <v>6300</v>
      </c>
      <c r="O4" s="25">
        <f>ROUND((I4+K4)*0.14,0)</f>
        <v>13132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25">
        <v>0</v>
      </c>
      <c r="Y4" s="25">
        <v>0</v>
      </c>
      <c r="Z4" s="25">
        <v>0</v>
      </c>
      <c r="AA4" s="25">
        <v>0</v>
      </c>
      <c r="AB4" s="25">
        <v>0</v>
      </c>
      <c r="AC4" s="12">
        <f t="shared" si="0"/>
        <v>115644</v>
      </c>
      <c r="AD4" s="13">
        <v>9000</v>
      </c>
      <c r="AE4" s="4">
        <v>0</v>
      </c>
      <c r="AF4" s="5">
        <v>0</v>
      </c>
      <c r="AG4" s="4">
        <v>0</v>
      </c>
      <c r="AH4" s="6">
        <f>ROUND((I4+K4)*0.1,0)</f>
        <v>9380</v>
      </c>
      <c r="AI4" s="6">
        <f aca="true" t="shared" si="5" ref="AI4:AI26">O4</f>
        <v>13132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5">
        <v>0</v>
      </c>
      <c r="AR4" s="5">
        <v>0</v>
      </c>
      <c r="AS4" s="32">
        <v>0</v>
      </c>
      <c r="AT4" s="5">
        <v>0</v>
      </c>
      <c r="AU4" s="5">
        <v>0</v>
      </c>
      <c r="AV4" s="5">
        <v>0</v>
      </c>
      <c r="AW4" s="5">
        <v>0</v>
      </c>
      <c r="AX4" s="5">
        <v>0</v>
      </c>
      <c r="AY4" s="5">
        <v>0</v>
      </c>
      <c r="AZ4" s="4">
        <v>60</v>
      </c>
      <c r="BA4" s="6">
        <v>0</v>
      </c>
      <c r="BB4" s="4">
        <v>0</v>
      </c>
      <c r="BC4" s="8">
        <v>0</v>
      </c>
      <c r="BD4" s="4">
        <v>0</v>
      </c>
      <c r="BE4" s="4">
        <v>0</v>
      </c>
      <c r="BF4" s="4">
        <v>0</v>
      </c>
      <c r="BG4" s="4">
        <v>0</v>
      </c>
      <c r="BH4" s="4">
        <f t="shared" si="1"/>
        <v>31572</v>
      </c>
      <c r="BI4" s="5">
        <f t="shared" si="2"/>
        <v>84072</v>
      </c>
      <c r="BJ4" s="31"/>
    </row>
    <row r="5" spans="1:62" ht="37.5">
      <c r="A5" s="25">
        <v>4</v>
      </c>
      <c r="B5" s="39">
        <v>57744</v>
      </c>
      <c r="C5" s="40" t="s">
        <v>60</v>
      </c>
      <c r="D5" s="40" t="s">
        <v>61</v>
      </c>
      <c r="E5" s="41">
        <v>8</v>
      </c>
      <c r="F5" s="41">
        <v>1</v>
      </c>
      <c r="G5" s="41">
        <v>1</v>
      </c>
      <c r="H5" s="14">
        <v>31</v>
      </c>
      <c r="I5" s="12">
        <v>70000</v>
      </c>
      <c r="J5" s="25">
        <v>0</v>
      </c>
      <c r="K5" s="25">
        <f t="shared" si="3"/>
        <v>23800</v>
      </c>
      <c r="L5" s="25">
        <v>1800</v>
      </c>
      <c r="M5" s="25">
        <f t="shared" si="4"/>
        <v>612</v>
      </c>
      <c r="N5" s="25">
        <f>ROUND(I5*0.09,0)</f>
        <v>6300</v>
      </c>
      <c r="O5" s="25">
        <f>ROUND((I5+K5)*0.14,0)</f>
        <v>13132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5">
        <v>0</v>
      </c>
      <c r="AC5" s="12">
        <f t="shared" si="0"/>
        <v>115644</v>
      </c>
      <c r="AD5" s="13">
        <v>8200</v>
      </c>
      <c r="AE5" s="4">
        <v>0</v>
      </c>
      <c r="AF5" s="4">
        <v>0</v>
      </c>
      <c r="AG5" s="9">
        <v>0</v>
      </c>
      <c r="AH5" s="6">
        <f>ROUND((I5+K5)*0.1,0)</f>
        <v>9380</v>
      </c>
      <c r="AI5" s="6">
        <f t="shared" si="5"/>
        <v>13132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5">
        <v>0</v>
      </c>
      <c r="AR5" s="5">
        <v>0</v>
      </c>
      <c r="AS5" s="32">
        <v>0</v>
      </c>
      <c r="AT5" s="4">
        <v>0</v>
      </c>
      <c r="AU5" s="7">
        <f aca="true" t="shared" si="6" ref="AU5:AU10">P5</f>
        <v>0</v>
      </c>
      <c r="AV5" s="4">
        <v>0</v>
      </c>
      <c r="AW5" s="4">
        <v>0</v>
      </c>
      <c r="AX5" s="4">
        <v>0</v>
      </c>
      <c r="AY5" s="4">
        <v>0</v>
      </c>
      <c r="AZ5" s="4">
        <v>60</v>
      </c>
      <c r="BA5" s="6">
        <f aca="true" t="shared" si="7" ref="BA5:BA10">Z5</f>
        <v>0</v>
      </c>
      <c r="BB5" s="4">
        <v>0</v>
      </c>
      <c r="BC5" s="10">
        <v>0</v>
      </c>
      <c r="BD5" s="4">
        <v>0</v>
      </c>
      <c r="BE5" s="4">
        <v>0</v>
      </c>
      <c r="BF5" s="4">
        <v>0</v>
      </c>
      <c r="BG5" s="4">
        <v>0</v>
      </c>
      <c r="BH5" s="4">
        <f t="shared" si="1"/>
        <v>30772</v>
      </c>
      <c r="BI5" s="5">
        <f t="shared" si="2"/>
        <v>84872</v>
      </c>
      <c r="BJ5" s="23"/>
    </row>
    <row r="6" spans="1:62" ht="18.75">
      <c r="A6" s="25">
        <v>5</v>
      </c>
      <c r="B6" s="39">
        <v>59629</v>
      </c>
      <c r="C6" s="40" t="s">
        <v>62</v>
      </c>
      <c r="D6" s="40" t="s">
        <v>63</v>
      </c>
      <c r="E6" s="41">
        <v>8</v>
      </c>
      <c r="F6" s="41">
        <v>1</v>
      </c>
      <c r="G6" s="41">
        <v>1</v>
      </c>
      <c r="H6" s="14">
        <v>31</v>
      </c>
      <c r="I6" s="12">
        <v>60400</v>
      </c>
      <c r="J6" s="25">
        <v>0</v>
      </c>
      <c r="K6" s="25">
        <f t="shared" si="3"/>
        <v>20536</v>
      </c>
      <c r="L6" s="25">
        <v>1800</v>
      </c>
      <c r="M6" s="25">
        <f t="shared" si="4"/>
        <v>612</v>
      </c>
      <c r="N6" s="25">
        <f>ROUND(I6*0.09,0)</f>
        <v>5436</v>
      </c>
      <c r="O6" s="25">
        <f>ROUND((I6+K6)*0.14,0)</f>
        <v>11331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12">
        <f t="shared" si="0"/>
        <v>100115</v>
      </c>
      <c r="AD6" s="13">
        <v>5000</v>
      </c>
      <c r="AE6" s="4">
        <v>0</v>
      </c>
      <c r="AF6" s="4">
        <v>0</v>
      </c>
      <c r="AG6" s="9">
        <v>0</v>
      </c>
      <c r="AH6" s="6">
        <f>ROUND((I6+K6)*0.1,0)</f>
        <v>8094</v>
      </c>
      <c r="AI6" s="6">
        <f t="shared" si="5"/>
        <v>11331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5">
        <v>0</v>
      </c>
      <c r="AR6" s="5">
        <v>0</v>
      </c>
      <c r="AS6" s="32">
        <v>0</v>
      </c>
      <c r="AT6" s="4">
        <v>0</v>
      </c>
      <c r="AU6" s="7">
        <f t="shared" si="6"/>
        <v>0</v>
      </c>
      <c r="AV6" s="4">
        <v>0</v>
      </c>
      <c r="AW6" s="4">
        <v>0</v>
      </c>
      <c r="AX6" s="4">
        <v>0</v>
      </c>
      <c r="AY6" s="4">
        <v>0</v>
      </c>
      <c r="AZ6" s="4">
        <v>60</v>
      </c>
      <c r="BA6" s="6">
        <f t="shared" si="7"/>
        <v>0</v>
      </c>
      <c r="BB6" s="4">
        <v>0</v>
      </c>
      <c r="BC6" s="10">
        <v>0</v>
      </c>
      <c r="BD6" s="4">
        <v>0</v>
      </c>
      <c r="BE6" s="4">
        <v>0</v>
      </c>
      <c r="BF6" s="4">
        <v>0</v>
      </c>
      <c r="BG6" s="4">
        <v>0</v>
      </c>
      <c r="BH6" s="4">
        <f t="shared" si="1"/>
        <v>24485</v>
      </c>
      <c r="BI6" s="5">
        <f t="shared" si="2"/>
        <v>75630</v>
      </c>
      <c r="BJ6" s="23"/>
    </row>
    <row r="7" spans="1:62" ht="37.5">
      <c r="A7" s="25">
        <v>6</v>
      </c>
      <c r="B7" s="39">
        <v>55826</v>
      </c>
      <c r="C7" s="40" t="s">
        <v>64</v>
      </c>
      <c r="D7" s="40" t="s">
        <v>65</v>
      </c>
      <c r="E7" s="41">
        <v>8</v>
      </c>
      <c r="F7" s="41">
        <v>1</v>
      </c>
      <c r="G7" s="41">
        <v>1</v>
      </c>
      <c r="H7" s="14">
        <v>31</v>
      </c>
      <c r="I7" s="12">
        <v>70000</v>
      </c>
      <c r="J7" s="25">
        <v>0</v>
      </c>
      <c r="K7" s="25">
        <f t="shared" si="3"/>
        <v>23800</v>
      </c>
      <c r="L7" s="25">
        <v>1800</v>
      </c>
      <c r="M7" s="25">
        <f t="shared" si="4"/>
        <v>612</v>
      </c>
      <c r="N7" s="25">
        <v>0</v>
      </c>
      <c r="O7" s="25">
        <f>ROUND((I7+K7)*0.14,0)</f>
        <v>13132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12">
        <f t="shared" si="0"/>
        <v>109344</v>
      </c>
      <c r="AD7" s="13">
        <v>7800</v>
      </c>
      <c r="AE7" s="4">
        <v>0</v>
      </c>
      <c r="AF7" s="4">
        <v>0</v>
      </c>
      <c r="AG7" s="9">
        <v>0</v>
      </c>
      <c r="AH7" s="6">
        <f>ROUND((I7+K7)*0.1,0)</f>
        <v>9380</v>
      </c>
      <c r="AI7" s="6">
        <f t="shared" si="5"/>
        <v>13132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5">
        <v>0</v>
      </c>
      <c r="AR7" s="5">
        <v>0</v>
      </c>
      <c r="AS7" s="32">
        <v>0</v>
      </c>
      <c r="AT7" s="4">
        <v>0</v>
      </c>
      <c r="AU7" s="7">
        <f t="shared" si="6"/>
        <v>0</v>
      </c>
      <c r="AV7" s="4">
        <v>0</v>
      </c>
      <c r="AW7" s="4">
        <v>0</v>
      </c>
      <c r="AX7" s="4">
        <v>0</v>
      </c>
      <c r="AY7" s="4">
        <v>0</v>
      </c>
      <c r="AZ7" s="4">
        <v>60</v>
      </c>
      <c r="BA7" s="6">
        <f t="shared" si="7"/>
        <v>0</v>
      </c>
      <c r="BB7" s="4">
        <v>0</v>
      </c>
      <c r="BC7" s="10">
        <v>560</v>
      </c>
      <c r="BD7" s="4">
        <v>0</v>
      </c>
      <c r="BE7" s="4">
        <v>0</v>
      </c>
      <c r="BF7" s="4">
        <v>0</v>
      </c>
      <c r="BG7" s="4">
        <v>0</v>
      </c>
      <c r="BH7" s="4">
        <f t="shared" si="1"/>
        <v>30932</v>
      </c>
      <c r="BI7" s="5">
        <f t="shared" si="2"/>
        <v>78412</v>
      </c>
      <c r="BJ7" s="22"/>
    </row>
    <row r="8" spans="1:62" ht="18.75">
      <c r="A8" s="25">
        <v>7</v>
      </c>
      <c r="B8" s="39">
        <v>43698</v>
      </c>
      <c r="C8" s="40" t="s">
        <v>96</v>
      </c>
      <c r="D8" s="40" t="s">
        <v>66</v>
      </c>
      <c r="E8" s="41">
        <v>10</v>
      </c>
      <c r="F8" s="41">
        <v>1</v>
      </c>
      <c r="G8" s="41">
        <v>1</v>
      </c>
      <c r="H8" s="14">
        <v>31</v>
      </c>
      <c r="I8" s="12">
        <v>75400</v>
      </c>
      <c r="J8" s="25">
        <v>0</v>
      </c>
      <c r="K8" s="25">
        <f t="shared" si="3"/>
        <v>25636</v>
      </c>
      <c r="L8" s="25">
        <v>3600</v>
      </c>
      <c r="M8" s="25">
        <f t="shared" si="4"/>
        <v>1224</v>
      </c>
      <c r="N8" s="25">
        <f>ROUND(I8*0.09,0)</f>
        <v>6786</v>
      </c>
      <c r="O8" s="25">
        <f>ROUND((I8+K8)*0.14,0)</f>
        <v>14145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12">
        <f t="shared" si="0"/>
        <v>126791</v>
      </c>
      <c r="AD8" s="13">
        <v>8000</v>
      </c>
      <c r="AE8" s="4">
        <v>0</v>
      </c>
      <c r="AF8" s="4">
        <v>0</v>
      </c>
      <c r="AG8" s="9">
        <v>0</v>
      </c>
      <c r="AH8" s="6">
        <f>ROUND((I8+K8)*0.1,0)</f>
        <v>10104</v>
      </c>
      <c r="AI8" s="6">
        <f t="shared" si="5"/>
        <v>14145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5">
        <v>0</v>
      </c>
      <c r="AR8" s="5">
        <v>0</v>
      </c>
      <c r="AS8" s="32">
        <v>0</v>
      </c>
      <c r="AT8" s="4">
        <v>0</v>
      </c>
      <c r="AU8" s="7">
        <f>P8</f>
        <v>0</v>
      </c>
      <c r="AV8" s="4">
        <v>0</v>
      </c>
      <c r="AW8" s="4">
        <v>0</v>
      </c>
      <c r="AX8" s="4">
        <v>0</v>
      </c>
      <c r="AY8" s="4">
        <v>0</v>
      </c>
      <c r="AZ8" s="4">
        <v>60</v>
      </c>
      <c r="BA8" s="6">
        <f>Z8</f>
        <v>0</v>
      </c>
      <c r="BB8" s="4">
        <v>0</v>
      </c>
      <c r="BC8" s="10">
        <v>0</v>
      </c>
      <c r="BD8" s="4">
        <v>0</v>
      </c>
      <c r="BE8" s="4">
        <v>0</v>
      </c>
      <c r="BF8" s="4">
        <v>0</v>
      </c>
      <c r="BG8" s="4">
        <v>0</v>
      </c>
      <c r="BH8" s="4">
        <f>SUM(AD8:BG8)</f>
        <v>32309</v>
      </c>
      <c r="BI8" s="5">
        <f>SUM(AC8-BH8)</f>
        <v>94482</v>
      </c>
      <c r="BJ8" s="22"/>
    </row>
    <row r="9" spans="1:62" ht="18.75">
      <c r="A9" s="25">
        <v>8</v>
      </c>
      <c r="B9" s="39">
        <v>1177</v>
      </c>
      <c r="C9" s="40" t="s">
        <v>67</v>
      </c>
      <c r="D9" s="40" t="s">
        <v>68</v>
      </c>
      <c r="E9" s="41">
        <v>8</v>
      </c>
      <c r="F9" s="41">
        <v>1</v>
      </c>
      <c r="G9" s="41">
        <v>1</v>
      </c>
      <c r="H9" s="14">
        <v>31</v>
      </c>
      <c r="I9" s="12">
        <v>83600</v>
      </c>
      <c r="J9" s="25">
        <v>0</v>
      </c>
      <c r="K9" s="25">
        <f t="shared" si="3"/>
        <v>28424</v>
      </c>
      <c r="L9" s="25">
        <v>1800</v>
      </c>
      <c r="M9" s="25">
        <f t="shared" si="4"/>
        <v>612</v>
      </c>
      <c r="N9" s="25">
        <f aca="true" t="shared" si="8" ref="N9:N14">ROUND(I9*0.09,0)</f>
        <v>7524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12">
        <f t="shared" si="0"/>
        <v>121960</v>
      </c>
      <c r="AD9" s="13">
        <v>15000</v>
      </c>
      <c r="AE9" s="4">
        <v>0</v>
      </c>
      <c r="AF9" s="4">
        <v>0</v>
      </c>
      <c r="AG9" s="9">
        <v>0</v>
      </c>
      <c r="AH9" s="6">
        <v>0</v>
      </c>
      <c r="AI9" s="6">
        <f t="shared" si="5"/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5">
        <v>25000</v>
      </c>
      <c r="AR9" s="5">
        <v>0</v>
      </c>
      <c r="AS9" s="32">
        <v>0</v>
      </c>
      <c r="AT9" s="4">
        <v>0</v>
      </c>
      <c r="AU9" s="7">
        <f t="shared" si="6"/>
        <v>0</v>
      </c>
      <c r="AV9" s="4">
        <v>0</v>
      </c>
      <c r="AW9" s="4">
        <v>0</v>
      </c>
      <c r="AX9" s="4">
        <v>0</v>
      </c>
      <c r="AY9" s="4">
        <v>0</v>
      </c>
      <c r="AZ9" s="4">
        <v>60</v>
      </c>
      <c r="BA9" s="6">
        <f t="shared" si="7"/>
        <v>0</v>
      </c>
      <c r="BB9" s="4">
        <v>0</v>
      </c>
      <c r="BC9" s="10">
        <v>0</v>
      </c>
      <c r="BD9" s="4">
        <v>0</v>
      </c>
      <c r="BE9" s="4">
        <v>0</v>
      </c>
      <c r="BF9" s="4">
        <v>0</v>
      </c>
      <c r="BG9" s="4">
        <v>0</v>
      </c>
      <c r="BH9" s="4">
        <f t="shared" si="1"/>
        <v>40060</v>
      </c>
      <c r="BI9" s="5">
        <f t="shared" si="2"/>
        <v>81900</v>
      </c>
      <c r="BJ9" s="23"/>
    </row>
    <row r="10" spans="1:62" ht="18.75">
      <c r="A10" s="25">
        <v>9</v>
      </c>
      <c r="B10" s="39">
        <v>43693</v>
      </c>
      <c r="C10" s="40" t="s">
        <v>69</v>
      </c>
      <c r="D10" s="40" t="s">
        <v>70</v>
      </c>
      <c r="E10" s="41">
        <v>8</v>
      </c>
      <c r="F10" s="41">
        <v>1</v>
      </c>
      <c r="G10" s="41">
        <v>1</v>
      </c>
      <c r="H10" s="14">
        <v>31</v>
      </c>
      <c r="I10" s="12">
        <v>72100</v>
      </c>
      <c r="J10" s="25">
        <v>0</v>
      </c>
      <c r="K10" s="25">
        <f t="shared" si="3"/>
        <v>24514</v>
      </c>
      <c r="L10" s="25">
        <v>3600</v>
      </c>
      <c r="M10" s="25">
        <f t="shared" si="4"/>
        <v>1224</v>
      </c>
      <c r="N10" s="25">
        <f t="shared" si="8"/>
        <v>6489</v>
      </c>
      <c r="O10" s="25">
        <f>ROUND((I10+K10)*0.14,0)</f>
        <v>13526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12">
        <f t="shared" si="0"/>
        <v>121453</v>
      </c>
      <c r="AD10" s="13">
        <v>10000</v>
      </c>
      <c r="AE10" s="4">
        <v>0</v>
      </c>
      <c r="AF10" s="4">
        <v>0</v>
      </c>
      <c r="AG10" s="9">
        <v>0</v>
      </c>
      <c r="AH10" s="6">
        <f>ROUND((I10+K10)*0.1,0)</f>
        <v>9661</v>
      </c>
      <c r="AI10" s="6">
        <f t="shared" si="5"/>
        <v>13526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5">
        <v>0</v>
      </c>
      <c r="AR10" s="5">
        <v>0</v>
      </c>
      <c r="AS10" s="32">
        <v>0</v>
      </c>
      <c r="AT10" s="4">
        <v>0</v>
      </c>
      <c r="AU10" s="7">
        <f t="shared" si="6"/>
        <v>0</v>
      </c>
      <c r="AV10" s="4">
        <v>0</v>
      </c>
      <c r="AW10" s="4">
        <v>0</v>
      </c>
      <c r="AX10" s="4">
        <v>0</v>
      </c>
      <c r="AY10" s="4">
        <v>0</v>
      </c>
      <c r="AZ10" s="4">
        <v>60</v>
      </c>
      <c r="BA10" s="6">
        <f t="shared" si="7"/>
        <v>0</v>
      </c>
      <c r="BB10" s="4">
        <v>0</v>
      </c>
      <c r="BC10" s="9">
        <v>0</v>
      </c>
      <c r="BD10" s="4">
        <v>0</v>
      </c>
      <c r="BE10" s="4">
        <v>0</v>
      </c>
      <c r="BF10" s="4">
        <v>0</v>
      </c>
      <c r="BG10" s="4">
        <v>0</v>
      </c>
      <c r="BH10" s="4">
        <f t="shared" si="1"/>
        <v>33247</v>
      </c>
      <c r="BI10" s="5">
        <f t="shared" si="2"/>
        <v>88206</v>
      </c>
      <c r="BJ10" s="22"/>
    </row>
    <row r="11" spans="1:62" ht="37.5">
      <c r="A11" s="25">
        <v>10</v>
      </c>
      <c r="B11" s="39">
        <v>81491</v>
      </c>
      <c r="C11" s="40" t="s">
        <v>71</v>
      </c>
      <c r="D11" s="40" t="s">
        <v>72</v>
      </c>
      <c r="E11" s="41">
        <v>7</v>
      </c>
      <c r="F11" s="41">
        <v>1</v>
      </c>
      <c r="G11" s="41">
        <v>1</v>
      </c>
      <c r="H11" s="14">
        <v>31</v>
      </c>
      <c r="I11" s="12">
        <v>49000</v>
      </c>
      <c r="J11" s="25">
        <v>0</v>
      </c>
      <c r="K11" s="25">
        <f t="shared" si="3"/>
        <v>16660</v>
      </c>
      <c r="L11" s="25">
        <v>1800</v>
      </c>
      <c r="M11" s="25">
        <f t="shared" si="4"/>
        <v>612</v>
      </c>
      <c r="N11" s="25">
        <f t="shared" si="8"/>
        <v>4410</v>
      </c>
      <c r="O11" s="25">
        <f>ROUND((I11+K11)*0.14,0)</f>
        <v>9192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12">
        <f t="shared" si="0"/>
        <v>81674</v>
      </c>
      <c r="AD11" s="13">
        <v>2100</v>
      </c>
      <c r="AE11" s="4">
        <v>0</v>
      </c>
      <c r="AF11" s="4">
        <v>0</v>
      </c>
      <c r="AG11" s="9">
        <v>0</v>
      </c>
      <c r="AH11" s="6">
        <f>ROUND((I11+K11)*0.1,0)</f>
        <v>6566</v>
      </c>
      <c r="AI11" s="6">
        <f t="shared" si="5"/>
        <v>9192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5">
        <v>0</v>
      </c>
      <c r="AR11" s="5">
        <v>0</v>
      </c>
      <c r="AS11" s="32">
        <v>0</v>
      </c>
      <c r="AT11" s="4">
        <v>0</v>
      </c>
      <c r="AU11" s="7">
        <v>0</v>
      </c>
      <c r="AV11" s="4">
        <v>0</v>
      </c>
      <c r="AW11" s="4">
        <v>0</v>
      </c>
      <c r="AX11" s="4">
        <v>0</v>
      </c>
      <c r="AY11" s="4">
        <v>0</v>
      </c>
      <c r="AZ11" s="4">
        <v>60</v>
      </c>
      <c r="BA11" s="6">
        <v>0</v>
      </c>
      <c r="BB11" s="4">
        <v>0</v>
      </c>
      <c r="BC11" s="10">
        <v>0</v>
      </c>
      <c r="BD11" s="4">
        <v>0</v>
      </c>
      <c r="BE11" s="4">
        <v>0</v>
      </c>
      <c r="BF11" s="4">
        <v>0</v>
      </c>
      <c r="BG11" s="4">
        <v>0</v>
      </c>
      <c r="BH11" s="4">
        <f t="shared" si="1"/>
        <v>17918</v>
      </c>
      <c r="BI11" s="5">
        <f t="shared" si="2"/>
        <v>63756</v>
      </c>
      <c r="BJ11" s="23"/>
    </row>
    <row r="12" spans="1:62" s="26" customFormat="1" ht="37.5">
      <c r="A12" s="25">
        <v>11</v>
      </c>
      <c r="B12" s="40">
        <v>3661</v>
      </c>
      <c r="C12" s="40" t="s">
        <v>73</v>
      </c>
      <c r="D12" s="40" t="s">
        <v>74</v>
      </c>
      <c r="E12" s="41">
        <v>8</v>
      </c>
      <c r="F12" s="41">
        <v>1</v>
      </c>
      <c r="G12" s="41">
        <v>1</v>
      </c>
      <c r="H12" s="14">
        <v>31</v>
      </c>
      <c r="I12" s="12">
        <v>76500</v>
      </c>
      <c r="J12" s="25">
        <v>0</v>
      </c>
      <c r="K12" s="25">
        <f t="shared" si="3"/>
        <v>26010</v>
      </c>
      <c r="L12" s="25">
        <v>1800</v>
      </c>
      <c r="M12" s="25">
        <f t="shared" si="4"/>
        <v>612</v>
      </c>
      <c r="N12" s="25">
        <f t="shared" si="8"/>
        <v>6885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12">
        <f t="shared" si="0"/>
        <v>111807</v>
      </c>
      <c r="AD12" s="13">
        <v>12000</v>
      </c>
      <c r="AE12" s="13">
        <v>0</v>
      </c>
      <c r="AF12" s="13">
        <v>0</v>
      </c>
      <c r="AG12" s="14">
        <v>0</v>
      </c>
      <c r="AH12" s="6">
        <v>0</v>
      </c>
      <c r="AI12" s="14">
        <f t="shared" si="5"/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4">
        <v>0</v>
      </c>
      <c r="AP12" s="13">
        <v>0</v>
      </c>
      <c r="AQ12" s="15">
        <v>15000</v>
      </c>
      <c r="AR12" s="15">
        <v>0</v>
      </c>
      <c r="AS12" s="32">
        <v>0</v>
      </c>
      <c r="AT12" s="13">
        <v>0</v>
      </c>
      <c r="AU12" s="12">
        <f>P12</f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60</v>
      </c>
      <c r="BA12" s="14">
        <f>Z12</f>
        <v>0</v>
      </c>
      <c r="BB12" s="13">
        <v>0</v>
      </c>
      <c r="BC12" s="14">
        <v>0</v>
      </c>
      <c r="BD12" s="4">
        <v>0</v>
      </c>
      <c r="BE12" s="13">
        <v>0</v>
      </c>
      <c r="BF12" s="13">
        <v>0</v>
      </c>
      <c r="BG12" s="4">
        <v>0</v>
      </c>
      <c r="BH12" s="13">
        <f t="shared" si="1"/>
        <v>27060</v>
      </c>
      <c r="BI12" s="15">
        <f t="shared" si="2"/>
        <v>84747</v>
      </c>
      <c r="BJ12" s="25"/>
    </row>
    <row r="13" spans="1:62" ht="37.5">
      <c r="A13" s="25">
        <v>12</v>
      </c>
      <c r="B13" s="40">
        <v>40715</v>
      </c>
      <c r="C13" s="40" t="s">
        <v>75</v>
      </c>
      <c r="D13" s="40" t="s">
        <v>76</v>
      </c>
      <c r="E13" s="41">
        <v>7</v>
      </c>
      <c r="F13" s="41">
        <v>1</v>
      </c>
      <c r="G13" s="41">
        <v>1</v>
      </c>
      <c r="H13" s="14">
        <v>31</v>
      </c>
      <c r="I13" s="12">
        <v>64100</v>
      </c>
      <c r="J13" s="25">
        <v>0</v>
      </c>
      <c r="K13" s="25">
        <f t="shared" si="3"/>
        <v>21794</v>
      </c>
      <c r="L13" s="25">
        <v>1800</v>
      </c>
      <c r="M13" s="25">
        <f t="shared" si="4"/>
        <v>612</v>
      </c>
      <c r="N13" s="25">
        <f t="shared" si="8"/>
        <v>5769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12">
        <f t="shared" si="0"/>
        <v>94075</v>
      </c>
      <c r="AD13" s="13">
        <v>6000</v>
      </c>
      <c r="AE13" s="4">
        <v>0</v>
      </c>
      <c r="AF13" s="4">
        <v>0</v>
      </c>
      <c r="AG13" s="9">
        <v>0</v>
      </c>
      <c r="AH13" s="6">
        <v>0</v>
      </c>
      <c r="AI13" s="6">
        <f t="shared" si="5"/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5">
        <v>10000</v>
      </c>
      <c r="AR13" s="5">
        <v>0</v>
      </c>
      <c r="AS13" s="32">
        <v>0</v>
      </c>
      <c r="AT13" s="4">
        <v>0</v>
      </c>
      <c r="AU13" s="7">
        <f>P13</f>
        <v>0</v>
      </c>
      <c r="AV13" s="4">
        <v>0</v>
      </c>
      <c r="AW13" s="4">
        <v>0</v>
      </c>
      <c r="AX13" s="4">
        <v>0</v>
      </c>
      <c r="AY13" s="4">
        <v>0</v>
      </c>
      <c r="AZ13" s="4">
        <v>60</v>
      </c>
      <c r="BA13" s="6">
        <f>Z13</f>
        <v>0</v>
      </c>
      <c r="BB13" s="4">
        <v>0</v>
      </c>
      <c r="BC13" s="9">
        <v>0</v>
      </c>
      <c r="BD13" s="4">
        <v>0</v>
      </c>
      <c r="BE13" s="4">
        <v>0</v>
      </c>
      <c r="BF13" s="4">
        <v>0</v>
      </c>
      <c r="BG13" s="4">
        <v>0</v>
      </c>
      <c r="BH13" s="4">
        <f t="shared" si="1"/>
        <v>16060</v>
      </c>
      <c r="BI13" s="5">
        <f t="shared" si="2"/>
        <v>78015</v>
      </c>
      <c r="BJ13" s="30"/>
    </row>
    <row r="14" spans="1:62" ht="18.75">
      <c r="A14" s="25">
        <v>13</v>
      </c>
      <c r="B14" s="39">
        <v>2452</v>
      </c>
      <c r="C14" s="40" t="s">
        <v>77</v>
      </c>
      <c r="D14" s="40" t="s">
        <v>78</v>
      </c>
      <c r="E14" s="41">
        <v>8</v>
      </c>
      <c r="F14" s="41">
        <v>1</v>
      </c>
      <c r="G14" s="41">
        <v>1</v>
      </c>
      <c r="H14" s="14">
        <v>31</v>
      </c>
      <c r="I14" s="12">
        <v>81200</v>
      </c>
      <c r="J14" s="25">
        <v>0</v>
      </c>
      <c r="K14" s="25">
        <f t="shared" si="3"/>
        <v>27608</v>
      </c>
      <c r="L14" s="25">
        <v>1800</v>
      </c>
      <c r="M14" s="25">
        <f t="shared" si="4"/>
        <v>612</v>
      </c>
      <c r="N14" s="25">
        <f t="shared" si="8"/>
        <v>7308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12">
        <f t="shared" si="0"/>
        <v>118528</v>
      </c>
      <c r="AD14" s="13">
        <v>14000</v>
      </c>
      <c r="AE14" s="4">
        <v>0</v>
      </c>
      <c r="AF14" s="4">
        <v>0</v>
      </c>
      <c r="AG14" s="9">
        <v>0</v>
      </c>
      <c r="AH14" s="6">
        <v>0</v>
      </c>
      <c r="AI14" s="6">
        <f t="shared" si="5"/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5">
        <v>15000</v>
      </c>
      <c r="AR14" s="5">
        <v>0</v>
      </c>
      <c r="AS14" s="32">
        <v>0</v>
      </c>
      <c r="AT14" s="4">
        <v>0</v>
      </c>
      <c r="AU14" s="7">
        <f aca="true" t="shared" si="9" ref="AU14:AU26">P14</f>
        <v>0</v>
      </c>
      <c r="AV14" s="4">
        <v>0</v>
      </c>
      <c r="AW14" s="4">
        <v>0</v>
      </c>
      <c r="AX14" s="4">
        <v>0</v>
      </c>
      <c r="AY14" s="4">
        <v>0</v>
      </c>
      <c r="AZ14" s="4">
        <v>60</v>
      </c>
      <c r="BA14" s="6">
        <f aca="true" t="shared" si="10" ref="BA14:BA27">Z14</f>
        <v>0</v>
      </c>
      <c r="BB14" s="4">
        <v>0</v>
      </c>
      <c r="BC14" s="10">
        <v>0</v>
      </c>
      <c r="BD14" s="4">
        <v>0</v>
      </c>
      <c r="BE14" s="4">
        <v>0</v>
      </c>
      <c r="BF14" s="4">
        <v>0</v>
      </c>
      <c r="BG14" s="4">
        <v>0</v>
      </c>
      <c r="BH14" s="4">
        <f t="shared" si="1"/>
        <v>29060</v>
      </c>
      <c r="BI14" s="5">
        <f t="shared" si="2"/>
        <v>89468</v>
      </c>
      <c r="BJ14" s="23"/>
    </row>
    <row r="15" spans="1:62" ht="37.5">
      <c r="A15" s="25">
        <v>14</v>
      </c>
      <c r="B15" s="39">
        <v>79835</v>
      </c>
      <c r="C15" s="40" t="s">
        <v>94</v>
      </c>
      <c r="D15" s="40" t="s">
        <v>95</v>
      </c>
      <c r="E15" s="41">
        <v>7</v>
      </c>
      <c r="F15" s="41">
        <v>2</v>
      </c>
      <c r="G15" s="41">
        <v>1</v>
      </c>
      <c r="H15" s="14">
        <v>31</v>
      </c>
      <c r="I15" s="12">
        <v>49000</v>
      </c>
      <c r="J15" s="25">
        <v>0</v>
      </c>
      <c r="K15" s="25">
        <f t="shared" si="3"/>
        <v>16660</v>
      </c>
      <c r="L15" s="25">
        <v>1800</v>
      </c>
      <c r="M15" s="25">
        <f t="shared" si="4"/>
        <v>612</v>
      </c>
      <c r="N15" s="25">
        <v>0</v>
      </c>
      <c r="O15" s="25">
        <f>ROUND((I15+K15)*0.14,0)</f>
        <v>9192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12">
        <f t="shared" si="0"/>
        <v>77264</v>
      </c>
      <c r="AD15" s="13">
        <v>2500</v>
      </c>
      <c r="AE15" s="4">
        <v>0</v>
      </c>
      <c r="AF15" s="4">
        <v>0</v>
      </c>
      <c r="AG15" s="9">
        <v>0</v>
      </c>
      <c r="AH15" s="6">
        <f>ROUND((I15+K15)*0.1,0)</f>
        <v>6566</v>
      </c>
      <c r="AI15" s="6">
        <f>O15</f>
        <v>9192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5">
        <v>0</v>
      </c>
      <c r="AR15" s="5">
        <v>0</v>
      </c>
      <c r="AS15" s="32">
        <v>0</v>
      </c>
      <c r="AT15" s="4">
        <v>0</v>
      </c>
      <c r="AU15" s="7">
        <v>0</v>
      </c>
      <c r="AV15" s="4">
        <v>0</v>
      </c>
      <c r="AW15" s="4">
        <v>0</v>
      </c>
      <c r="AX15" s="4">
        <v>0</v>
      </c>
      <c r="AY15" s="4">
        <v>0</v>
      </c>
      <c r="AZ15" s="4">
        <v>60</v>
      </c>
      <c r="BA15" s="6">
        <f t="shared" si="10"/>
        <v>0</v>
      </c>
      <c r="BB15" s="4">
        <v>0</v>
      </c>
      <c r="BC15" s="10">
        <v>370</v>
      </c>
      <c r="BD15" s="4">
        <v>0</v>
      </c>
      <c r="BE15" s="4">
        <v>0</v>
      </c>
      <c r="BF15" s="4">
        <v>0</v>
      </c>
      <c r="BG15" s="4">
        <v>0</v>
      </c>
      <c r="BH15" s="4">
        <f t="shared" si="1"/>
        <v>18688</v>
      </c>
      <c r="BI15" s="5">
        <f t="shared" si="2"/>
        <v>58576</v>
      </c>
      <c r="BJ15" s="23"/>
    </row>
    <row r="16" spans="1:62" ht="18.75">
      <c r="A16" s="25">
        <v>15</v>
      </c>
      <c r="B16" s="39">
        <v>78700</v>
      </c>
      <c r="C16" s="40" t="s">
        <v>97</v>
      </c>
      <c r="D16" s="40" t="s">
        <v>98</v>
      </c>
      <c r="E16" s="41">
        <v>7</v>
      </c>
      <c r="F16" s="41">
        <v>1</v>
      </c>
      <c r="G16" s="41">
        <v>1</v>
      </c>
      <c r="H16" s="14">
        <v>31</v>
      </c>
      <c r="I16" s="12">
        <v>49000</v>
      </c>
      <c r="J16" s="25">
        <v>0</v>
      </c>
      <c r="K16" s="25">
        <f t="shared" si="3"/>
        <v>16660</v>
      </c>
      <c r="L16" s="25">
        <v>1800</v>
      </c>
      <c r="M16" s="25">
        <f t="shared" si="4"/>
        <v>612</v>
      </c>
      <c r="N16" s="25">
        <v>0</v>
      </c>
      <c r="O16" s="25">
        <f>ROUND((I16+K16)*0.14,0)</f>
        <v>9192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12">
        <f t="shared" si="0"/>
        <v>77264</v>
      </c>
      <c r="AD16" s="13">
        <v>2400</v>
      </c>
      <c r="AE16" s="4">
        <v>0</v>
      </c>
      <c r="AF16" s="4">
        <v>0</v>
      </c>
      <c r="AG16" s="9">
        <v>0</v>
      </c>
      <c r="AH16" s="6">
        <f>ROUND((I16+K16)*0.1,0)</f>
        <v>6566</v>
      </c>
      <c r="AI16" s="6">
        <f>O16</f>
        <v>9192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5">
        <v>0</v>
      </c>
      <c r="AR16" s="5">
        <v>0</v>
      </c>
      <c r="AS16" s="32">
        <v>0</v>
      </c>
      <c r="AT16" s="4">
        <v>0</v>
      </c>
      <c r="AU16" s="7">
        <v>0</v>
      </c>
      <c r="AV16" s="4">
        <v>0</v>
      </c>
      <c r="AW16" s="4">
        <v>0</v>
      </c>
      <c r="AX16" s="4">
        <v>0</v>
      </c>
      <c r="AY16" s="4">
        <v>0</v>
      </c>
      <c r="AZ16" s="4">
        <v>60</v>
      </c>
      <c r="BA16" s="6">
        <f t="shared" si="10"/>
        <v>0</v>
      </c>
      <c r="BB16" s="4">
        <v>0</v>
      </c>
      <c r="BC16" s="10">
        <v>560</v>
      </c>
      <c r="BD16" s="4">
        <v>0</v>
      </c>
      <c r="BE16" s="4">
        <v>0</v>
      </c>
      <c r="BF16" s="4">
        <v>0</v>
      </c>
      <c r="BG16" s="4">
        <v>0</v>
      </c>
      <c r="BH16" s="4">
        <f t="shared" si="1"/>
        <v>18778</v>
      </c>
      <c r="BI16" s="5">
        <f t="shared" si="2"/>
        <v>58486</v>
      </c>
      <c r="BJ16" s="23"/>
    </row>
    <row r="17" spans="1:62" ht="37.5">
      <c r="A17" s="25">
        <v>16</v>
      </c>
      <c r="B17" s="39">
        <v>60430</v>
      </c>
      <c r="C17" s="40" t="s">
        <v>79</v>
      </c>
      <c r="D17" s="40" t="s">
        <v>80</v>
      </c>
      <c r="E17" s="41">
        <v>7</v>
      </c>
      <c r="F17" s="41">
        <v>1</v>
      </c>
      <c r="G17" s="41">
        <v>1</v>
      </c>
      <c r="H17" s="14">
        <v>31</v>
      </c>
      <c r="I17" s="12">
        <v>55200</v>
      </c>
      <c r="J17" s="25">
        <v>0</v>
      </c>
      <c r="K17" s="25">
        <f t="shared" si="3"/>
        <v>18768</v>
      </c>
      <c r="L17" s="25">
        <v>1800</v>
      </c>
      <c r="M17" s="25">
        <f t="shared" si="4"/>
        <v>612</v>
      </c>
      <c r="N17" s="25">
        <v>0</v>
      </c>
      <c r="O17" s="25">
        <f>ROUND((I17+K17)*0.14,0)</f>
        <v>10356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12">
        <f t="shared" si="0"/>
        <v>86736</v>
      </c>
      <c r="AD17" s="13">
        <v>3000</v>
      </c>
      <c r="AE17" s="4">
        <v>0</v>
      </c>
      <c r="AF17" s="4">
        <v>0</v>
      </c>
      <c r="AG17" s="9">
        <v>0</v>
      </c>
      <c r="AH17" s="6">
        <f>ROUND((I17+K17)*0.1,0)</f>
        <v>7397</v>
      </c>
      <c r="AI17" s="6">
        <f t="shared" si="5"/>
        <v>10356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5">
        <v>0</v>
      </c>
      <c r="AR17" s="5">
        <v>0</v>
      </c>
      <c r="AS17" s="32">
        <v>0</v>
      </c>
      <c r="AT17" s="4">
        <v>0</v>
      </c>
      <c r="AU17" s="7">
        <f t="shared" si="9"/>
        <v>0</v>
      </c>
      <c r="AV17" s="4">
        <v>0</v>
      </c>
      <c r="AW17" s="4">
        <v>0</v>
      </c>
      <c r="AX17" s="4">
        <v>0</v>
      </c>
      <c r="AY17" s="4">
        <v>0</v>
      </c>
      <c r="AZ17" s="4">
        <v>60</v>
      </c>
      <c r="BA17" s="6">
        <f t="shared" si="10"/>
        <v>0</v>
      </c>
      <c r="BB17" s="4">
        <v>0</v>
      </c>
      <c r="BC17" s="10">
        <v>370</v>
      </c>
      <c r="BD17" s="4">
        <v>0</v>
      </c>
      <c r="BE17" s="4">
        <v>0</v>
      </c>
      <c r="BF17" s="4">
        <v>0</v>
      </c>
      <c r="BG17" s="4">
        <v>0</v>
      </c>
      <c r="BH17" s="4">
        <f t="shared" si="1"/>
        <v>21183</v>
      </c>
      <c r="BI17" s="5">
        <f t="shared" si="2"/>
        <v>65553</v>
      </c>
      <c r="BJ17" s="22"/>
    </row>
    <row r="18" spans="1:62" ht="37.5">
      <c r="A18" s="25">
        <v>17</v>
      </c>
      <c r="B18" s="39">
        <v>48577</v>
      </c>
      <c r="C18" s="40" t="s">
        <v>81</v>
      </c>
      <c r="D18" s="40" t="s">
        <v>82</v>
      </c>
      <c r="E18" s="41">
        <v>7</v>
      </c>
      <c r="F18" s="41">
        <v>1</v>
      </c>
      <c r="G18" s="41">
        <v>1</v>
      </c>
      <c r="H18" s="14">
        <v>31</v>
      </c>
      <c r="I18" s="12">
        <v>60400</v>
      </c>
      <c r="J18" s="25">
        <v>0</v>
      </c>
      <c r="K18" s="25">
        <f t="shared" si="3"/>
        <v>20536</v>
      </c>
      <c r="L18" s="25">
        <v>1800</v>
      </c>
      <c r="M18" s="25">
        <f t="shared" si="4"/>
        <v>612</v>
      </c>
      <c r="N18" s="25">
        <f>ROUND(I18*0.09,0)</f>
        <v>5436</v>
      </c>
      <c r="O18" s="25">
        <f>ROUND((I18+K18)*0.14,0)</f>
        <v>11331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12">
        <f t="shared" si="0"/>
        <v>100115</v>
      </c>
      <c r="AD18" s="13">
        <v>5700</v>
      </c>
      <c r="AE18" s="4">
        <v>0</v>
      </c>
      <c r="AF18" s="4">
        <v>0</v>
      </c>
      <c r="AG18" s="9">
        <v>0</v>
      </c>
      <c r="AH18" s="6">
        <f>ROUND((I18+K18)*0.1,0)</f>
        <v>8094</v>
      </c>
      <c r="AI18" s="6">
        <f t="shared" si="5"/>
        <v>11331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5">
        <v>0</v>
      </c>
      <c r="AR18" s="5">
        <v>0</v>
      </c>
      <c r="AS18" s="32">
        <v>0</v>
      </c>
      <c r="AT18" s="4">
        <v>0</v>
      </c>
      <c r="AU18" s="7">
        <f t="shared" si="9"/>
        <v>0</v>
      </c>
      <c r="AV18" s="4">
        <v>0</v>
      </c>
      <c r="AW18" s="4">
        <v>0</v>
      </c>
      <c r="AX18" s="4">
        <v>0</v>
      </c>
      <c r="AY18" s="4">
        <v>0</v>
      </c>
      <c r="AZ18" s="4">
        <v>60</v>
      </c>
      <c r="BA18" s="6">
        <f t="shared" si="10"/>
        <v>0</v>
      </c>
      <c r="BB18" s="4">
        <v>0</v>
      </c>
      <c r="BC18" s="10">
        <v>0</v>
      </c>
      <c r="BD18" s="4">
        <v>0</v>
      </c>
      <c r="BE18" s="4">
        <v>0</v>
      </c>
      <c r="BF18" s="4">
        <v>0</v>
      </c>
      <c r="BG18" s="4">
        <v>0</v>
      </c>
      <c r="BH18" s="4">
        <f t="shared" si="1"/>
        <v>25185</v>
      </c>
      <c r="BI18" s="5">
        <f t="shared" si="2"/>
        <v>74930</v>
      </c>
      <c r="BJ18" s="23"/>
    </row>
    <row r="19" spans="1:62" ht="18.75">
      <c r="A19" s="25">
        <v>18</v>
      </c>
      <c r="B19" s="39">
        <v>3340</v>
      </c>
      <c r="C19" s="40" t="s">
        <v>83</v>
      </c>
      <c r="D19" s="40" t="s">
        <v>84</v>
      </c>
      <c r="E19" s="41">
        <v>7</v>
      </c>
      <c r="F19" s="41">
        <v>1</v>
      </c>
      <c r="G19" s="41">
        <v>1</v>
      </c>
      <c r="H19" s="14">
        <v>31</v>
      </c>
      <c r="I19" s="12">
        <v>62200</v>
      </c>
      <c r="J19" s="25">
        <v>0</v>
      </c>
      <c r="K19" s="25">
        <f t="shared" si="3"/>
        <v>21148</v>
      </c>
      <c r="L19" s="25">
        <v>1800</v>
      </c>
      <c r="M19" s="25">
        <f t="shared" si="4"/>
        <v>612</v>
      </c>
      <c r="N19" s="25">
        <f>ROUND(I19*0.09,0)</f>
        <v>5598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12">
        <f t="shared" si="0"/>
        <v>91358</v>
      </c>
      <c r="AD19" s="13">
        <v>8200</v>
      </c>
      <c r="AE19" s="4">
        <v>0</v>
      </c>
      <c r="AF19" s="4">
        <v>0</v>
      </c>
      <c r="AG19" s="9">
        <v>0</v>
      </c>
      <c r="AH19" s="6">
        <v>0</v>
      </c>
      <c r="AI19" s="6">
        <f t="shared" si="5"/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5">
        <v>20000</v>
      </c>
      <c r="AR19" s="5">
        <v>0</v>
      </c>
      <c r="AS19" s="32">
        <v>0</v>
      </c>
      <c r="AT19" s="4">
        <v>0</v>
      </c>
      <c r="AU19" s="7">
        <f t="shared" si="9"/>
        <v>0</v>
      </c>
      <c r="AV19" s="4">
        <v>0</v>
      </c>
      <c r="AW19" s="4">
        <v>0</v>
      </c>
      <c r="AX19" s="4">
        <v>0</v>
      </c>
      <c r="AY19" s="4">
        <v>0</v>
      </c>
      <c r="AZ19" s="4">
        <v>60</v>
      </c>
      <c r="BA19" s="6">
        <f t="shared" si="10"/>
        <v>0</v>
      </c>
      <c r="BB19" s="4">
        <v>0</v>
      </c>
      <c r="BC19" s="10">
        <v>0</v>
      </c>
      <c r="BD19" s="4">
        <v>0</v>
      </c>
      <c r="BE19" s="4">
        <v>0</v>
      </c>
      <c r="BF19" s="4">
        <v>0</v>
      </c>
      <c r="BG19" s="4">
        <v>0</v>
      </c>
      <c r="BH19" s="4">
        <f t="shared" si="1"/>
        <v>28260</v>
      </c>
      <c r="BI19" s="5">
        <f t="shared" si="2"/>
        <v>63098</v>
      </c>
      <c r="BJ19" s="23"/>
    </row>
    <row r="20" spans="1:62" ht="18.75">
      <c r="A20" s="25">
        <v>19</v>
      </c>
      <c r="B20" s="39">
        <v>5822</v>
      </c>
      <c r="C20" s="40" t="s">
        <v>102</v>
      </c>
      <c r="D20" s="40" t="s">
        <v>85</v>
      </c>
      <c r="E20" s="41">
        <v>7</v>
      </c>
      <c r="F20" s="41">
        <v>1</v>
      </c>
      <c r="G20" s="41">
        <v>1</v>
      </c>
      <c r="H20" s="14">
        <v>31</v>
      </c>
      <c r="I20" s="12">
        <v>68000</v>
      </c>
      <c r="J20" s="25">
        <v>0</v>
      </c>
      <c r="K20" s="25">
        <f t="shared" si="3"/>
        <v>23120</v>
      </c>
      <c r="L20" s="25">
        <v>1800</v>
      </c>
      <c r="M20" s="25">
        <f t="shared" si="4"/>
        <v>612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12">
        <f t="shared" si="0"/>
        <v>93532</v>
      </c>
      <c r="AD20" s="13">
        <v>7800</v>
      </c>
      <c r="AE20" s="4">
        <v>0</v>
      </c>
      <c r="AF20" s="4">
        <v>0</v>
      </c>
      <c r="AG20" s="9">
        <v>0</v>
      </c>
      <c r="AH20" s="6">
        <v>0</v>
      </c>
      <c r="AI20" s="6">
        <f t="shared" si="5"/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5">
        <v>4200</v>
      </c>
      <c r="AR20" s="5">
        <v>0</v>
      </c>
      <c r="AS20" s="32">
        <v>0</v>
      </c>
      <c r="AT20" s="4">
        <v>0</v>
      </c>
      <c r="AU20" s="7">
        <f t="shared" si="9"/>
        <v>0</v>
      </c>
      <c r="AV20" s="4">
        <v>0</v>
      </c>
      <c r="AW20" s="4">
        <v>0</v>
      </c>
      <c r="AX20" s="4">
        <v>0</v>
      </c>
      <c r="AY20" s="4">
        <v>0</v>
      </c>
      <c r="AZ20" s="4">
        <v>60</v>
      </c>
      <c r="BA20" s="6">
        <f t="shared" si="10"/>
        <v>0</v>
      </c>
      <c r="BB20" s="4">
        <v>0</v>
      </c>
      <c r="BC20" s="10">
        <v>560</v>
      </c>
      <c r="BD20" s="4">
        <v>0</v>
      </c>
      <c r="BE20" s="4">
        <v>0</v>
      </c>
      <c r="BF20" s="4">
        <v>0</v>
      </c>
      <c r="BG20" s="4">
        <v>0</v>
      </c>
      <c r="BH20" s="4">
        <f t="shared" si="1"/>
        <v>12620</v>
      </c>
      <c r="BI20" s="5">
        <f t="shared" si="2"/>
        <v>80912</v>
      </c>
      <c r="BJ20" s="22"/>
    </row>
    <row r="21" spans="1:62" ht="18.75">
      <c r="A21" s="25">
        <v>20</v>
      </c>
      <c r="B21" s="39">
        <v>48597</v>
      </c>
      <c r="C21" s="40" t="s">
        <v>86</v>
      </c>
      <c r="D21" s="40" t="s">
        <v>85</v>
      </c>
      <c r="E21" s="41">
        <v>6</v>
      </c>
      <c r="F21" s="41">
        <v>1</v>
      </c>
      <c r="G21" s="41">
        <v>1</v>
      </c>
      <c r="H21" s="14">
        <v>31</v>
      </c>
      <c r="I21" s="12">
        <v>50500</v>
      </c>
      <c r="J21" s="25">
        <v>0</v>
      </c>
      <c r="K21" s="25">
        <f t="shared" si="3"/>
        <v>17170</v>
      </c>
      <c r="L21" s="25">
        <v>1800</v>
      </c>
      <c r="M21" s="25">
        <f t="shared" si="4"/>
        <v>612</v>
      </c>
      <c r="N21" s="25">
        <v>0</v>
      </c>
      <c r="O21" s="25">
        <f>ROUND((I21+K21)*0.14,0)</f>
        <v>9474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12">
        <f t="shared" si="0"/>
        <v>79556</v>
      </c>
      <c r="AD21" s="13">
        <v>1500</v>
      </c>
      <c r="AE21" s="4">
        <v>0</v>
      </c>
      <c r="AF21" s="4">
        <v>0</v>
      </c>
      <c r="AG21" s="9">
        <v>0</v>
      </c>
      <c r="AH21" s="6">
        <f>ROUND((I21+K21)*0.1,0)</f>
        <v>6767</v>
      </c>
      <c r="AI21" s="6">
        <f t="shared" si="5"/>
        <v>9474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5">
        <v>0</v>
      </c>
      <c r="AR21" s="5">
        <v>0</v>
      </c>
      <c r="AS21" s="32">
        <v>0</v>
      </c>
      <c r="AT21" s="4">
        <v>0</v>
      </c>
      <c r="AU21" s="7">
        <f t="shared" si="9"/>
        <v>0</v>
      </c>
      <c r="AV21" s="4">
        <v>0</v>
      </c>
      <c r="AW21" s="4">
        <v>0</v>
      </c>
      <c r="AX21" s="4">
        <v>0</v>
      </c>
      <c r="AY21" s="4">
        <v>0</v>
      </c>
      <c r="AZ21" s="4">
        <v>60</v>
      </c>
      <c r="BA21" s="6">
        <f t="shared" si="10"/>
        <v>0</v>
      </c>
      <c r="BB21" s="4">
        <v>0</v>
      </c>
      <c r="BC21" s="10">
        <v>0</v>
      </c>
      <c r="BD21" s="4">
        <v>0</v>
      </c>
      <c r="BE21" s="4">
        <v>0</v>
      </c>
      <c r="BF21" s="4">
        <v>0</v>
      </c>
      <c r="BG21" s="4">
        <v>0</v>
      </c>
      <c r="BH21" s="4">
        <f t="shared" si="1"/>
        <v>17801</v>
      </c>
      <c r="BI21" s="5">
        <f t="shared" si="2"/>
        <v>61755</v>
      </c>
      <c r="BJ21" s="23"/>
    </row>
    <row r="22" spans="1:62" ht="37.5">
      <c r="A22" s="25">
        <v>21</v>
      </c>
      <c r="B22" s="39">
        <v>73604</v>
      </c>
      <c r="C22" s="40" t="s">
        <v>87</v>
      </c>
      <c r="D22" s="40" t="s">
        <v>85</v>
      </c>
      <c r="E22" s="41">
        <v>6</v>
      </c>
      <c r="F22" s="41">
        <v>1</v>
      </c>
      <c r="G22" s="41">
        <v>1</v>
      </c>
      <c r="H22" s="14">
        <v>31</v>
      </c>
      <c r="I22" s="12">
        <v>41100</v>
      </c>
      <c r="J22" s="25">
        <v>0</v>
      </c>
      <c r="K22" s="25">
        <f t="shared" si="3"/>
        <v>13974</v>
      </c>
      <c r="L22" s="25">
        <v>1800</v>
      </c>
      <c r="M22" s="25">
        <f t="shared" si="4"/>
        <v>612</v>
      </c>
      <c r="N22" s="25">
        <f>ROUND(I22*0.09,0)</f>
        <v>3699</v>
      </c>
      <c r="O22" s="25">
        <f>ROUND((I22+K22)*0.14,0)</f>
        <v>7710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12">
        <f t="shared" si="0"/>
        <v>68895</v>
      </c>
      <c r="AD22" s="13">
        <v>0</v>
      </c>
      <c r="AE22" s="4">
        <v>0</v>
      </c>
      <c r="AF22" s="4">
        <v>0</v>
      </c>
      <c r="AG22" s="9">
        <v>0</v>
      </c>
      <c r="AH22" s="6">
        <f>ROUND((I22+K22)*0.1,0)</f>
        <v>5507</v>
      </c>
      <c r="AI22" s="6">
        <f t="shared" si="5"/>
        <v>7710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5">
        <v>0</v>
      </c>
      <c r="AR22" s="5">
        <v>0</v>
      </c>
      <c r="AS22" s="32">
        <v>0</v>
      </c>
      <c r="AT22" s="4">
        <v>0</v>
      </c>
      <c r="AU22" s="7">
        <f t="shared" si="9"/>
        <v>0</v>
      </c>
      <c r="AV22" s="4">
        <v>0</v>
      </c>
      <c r="AW22" s="4">
        <v>0</v>
      </c>
      <c r="AX22" s="4">
        <v>0</v>
      </c>
      <c r="AY22" s="4">
        <v>0</v>
      </c>
      <c r="AZ22" s="4">
        <v>60</v>
      </c>
      <c r="BA22" s="6">
        <f t="shared" si="10"/>
        <v>0</v>
      </c>
      <c r="BB22" s="4">
        <v>0</v>
      </c>
      <c r="BC22" s="10">
        <v>0</v>
      </c>
      <c r="BD22" s="4">
        <v>0</v>
      </c>
      <c r="BE22" s="4">
        <v>0</v>
      </c>
      <c r="BF22" s="4">
        <v>0</v>
      </c>
      <c r="BG22" s="4">
        <v>0</v>
      </c>
      <c r="BH22" s="4">
        <f t="shared" si="1"/>
        <v>13277</v>
      </c>
      <c r="BI22" s="5">
        <f t="shared" si="2"/>
        <v>55618</v>
      </c>
      <c r="BJ22" s="23"/>
    </row>
    <row r="23" spans="1:62" ht="37.5">
      <c r="A23" s="25">
        <v>22</v>
      </c>
      <c r="B23" s="39">
        <v>74428</v>
      </c>
      <c r="C23" s="40" t="s">
        <v>88</v>
      </c>
      <c r="D23" s="40" t="s">
        <v>85</v>
      </c>
      <c r="E23" s="41">
        <v>6</v>
      </c>
      <c r="F23" s="41">
        <v>1</v>
      </c>
      <c r="G23" s="41">
        <v>1</v>
      </c>
      <c r="H23" s="14">
        <v>31</v>
      </c>
      <c r="I23" s="12">
        <v>39900</v>
      </c>
      <c r="J23" s="25">
        <v>0</v>
      </c>
      <c r="K23" s="25">
        <f t="shared" si="3"/>
        <v>13566</v>
      </c>
      <c r="L23" s="25">
        <v>1800</v>
      </c>
      <c r="M23" s="25">
        <f t="shared" si="4"/>
        <v>612</v>
      </c>
      <c r="N23" s="25">
        <v>0</v>
      </c>
      <c r="O23" s="25">
        <f>ROUND((I23+K23)*0.14,0)</f>
        <v>7485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12">
        <f t="shared" si="0"/>
        <v>63363</v>
      </c>
      <c r="AD23" s="13">
        <v>500</v>
      </c>
      <c r="AE23" s="4">
        <v>0</v>
      </c>
      <c r="AF23" s="4">
        <v>0</v>
      </c>
      <c r="AG23" s="11">
        <v>0</v>
      </c>
      <c r="AH23" s="6">
        <f>ROUND((I23+K23)*0.1,0)</f>
        <v>5347</v>
      </c>
      <c r="AI23" s="6">
        <f t="shared" si="5"/>
        <v>7485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5">
        <v>0</v>
      </c>
      <c r="AR23" s="5">
        <v>0</v>
      </c>
      <c r="AS23" s="32">
        <v>0</v>
      </c>
      <c r="AT23" s="4">
        <v>0</v>
      </c>
      <c r="AU23" s="7">
        <f t="shared" si="9"/>
        <v>0</v>
      </c>
      <c r="AV23" s="4">
        <v>0</v>
      </c>
      <c r="AW23" s="4">
        <v>0</v>
      </c>
      <c r="AX23" s="4">
        <v>0</v>
      </c>
      <c r="AY23" s="4">
        <v>0</v>
      </c>
      <c r="AZ23" s="4">
        <v>60</v>
      </c>
      <c r="BA23" s="6">
        <f t="shared" si="10"/>
        <v>0</v>
      </c>
      <c r="BB23" s="4">
        <v>0</v>
      </c>
      <c r="BC23" s="10">
        <v>370</v>
      </c>
      <c r="BD23" s="4">
        <v>0</v>
      </c>
      <c r="BE23" s="4">
        <v>0</v>
      </c>
      <c r="BF23" s="4">
        <v>0</v>
      </c>
      <c r="BG23" s="4">
        <v>0</v>
      </c>
      <c r="BH23" s="4">
        <f t="shared" si="1"/>
        <v>13762</v>
      </c>
      <c r="BI23" s="5">
        <f t="shared" si="2"/>
        <v>49601</v>
      </c>
      <c r="BJ23" s="22"/>
    </row>
    <row r="24" spans="1:62" ht="18.75">
      <c r="A24" s="25">
        <v>23</v>
      </c>
      <c r="B24" s="39">
        <v>81495</v>
      </c>
      <c r="C24" s="40" t="s">
        <v>89</v>
      </c>
      <c r="D24" s="40" t="s">
        <v>85</v>
      </c>
      <c r="E24" s="41">
        <v>6</v>
      </c>
      <c r="F24" s="41">
        <v>1</v>
      </c>
      <c r="G24" s="41">
        <v>1</v>
      </c>
      <c r="H24" s="14">
        <v>31</v>
      </c>
      <c r="I24" s="12">
        <v>38700</v>
      </c>
      <c r="J24" s="25">
        <v>0</v>
      </c>
      <c r="K24" s="25">
        <f t="shared" si="3"/>
        <v>13158</v>
      </c>
      <c r="L24" s="25">
        <v>3600</v>
      </c>
      <c r="M24" s="25">
        <f t="shared" si="4"/>
        <v>1224</v>
      </c>
      <c r="N24" s="25">
        <f>ROUND(I24*0.09,0)</f>
        <v>3483</v>
      </c>
      <c r="O24" s="25">
        <f>ROUND((I24+K24)*0.14,0)</f>
        <v>7260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12">
        <f t="shared" si="0"/>
        <v>67425</v>
      </c>
      <c r="AD24" s="13">
        <v>1000</v>
      </c>
      <c r="AE24" s="4">
        <v>0</v>
      </c>
      <c r="AF24" s="4">
        <v>0</v>
      </c>
      <c r="AG24" s="9">
        <v>0</v>
      </c>
      <c r="AH24" s="6">
        <f>ROUND((I24+K24)*0.1,0)</f>
        <v>5186</v>
      </c>
      <c r="AI24" s="6">
        <f t="shared" si="5"/>
        <v>7260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5">
        <v>0</v>
      </c>
      <c r="AR24" s="5">
        <v>0</v>
      </c>
      <c r="AS24" s="32">
        <v>0</v>
      </c>
      <c r="AT24" s="4">
        <v>0</v>
      </c>
      <c r="AU24" s="7">
        <f t="shared" si="9"/>
        <v>0</v>
      </c>
      <c r="AV24" s="4">
        <v>0</v>
      </c>
      <c r="AW24" s="4">
        <v>0</v>
      </c>
      <c r="AX24" s="4">
        <v>0</v>
      </c>
      <c r="AY24" s="4">
        <v>0</v>
      </c>
      <c r="AZ24" s="4">
        <v>60</v>
      </c>
      <c r="BA24" s="6">
        <f t="shared" si="10"/>
        <v>0</v>
      </c>
      <c r="BB24" s="4">
        <v>0</v>
      </c>
      <c r="BC24" s="10">
        <v>0</v>
      </c>
      <c r="BD24" s="4">
        <v>0</v>
      </c>
      <c r="BE24" s="4">
        <v>0</v>
      </c>
      <c r="BF24" s="4">
        <v>0</v>
      </c>
      <c r="BG24" s="4">
        <v>0</v>
      </c>
      <c r="BH24" s="4">
        <f t="shared" si="1"/>
        <v>13506</v>
      </c>
      <c r="BI24" s="5">
        <f t="shared" si="2"/>
        <v>53919</v>
      </c>
      <c r="BJ24" s="23"/>
    </row>
    <row r="25" spans="1:62" ht="18.75">
      <c r="A25" s="25">
        <v>24</v>
      </c>
      <c r="B25" s="39">
        <v>100021</v>
      </c>
      <c r="C25" s="40" t="s">
        <v>100</v>
      </c>
      <c r="D25" s="40" t="s">
        <v>101</v>
      </c>
      <c r="E25" s="41">
        <v>6</v>
      </c>
      <c r="F25" s="41">
        <v>1</v>
      </c>
      <c r="G25" s="41">
        <v>1</v>
      </c>
      <c r="H25" s="14">
        <v>31</v>
      </c>
      <c r="I25" s="12">
        <v>53600</v>
      </c>
      <c r="J25" s="25">
        <v>0</v>
      </c>
      <c r="K25" s="25">
        <f t="shared" si="3"/>
        <v>18224</v>
      </c>
      <c r="L25" s="25">
        <v>1800</v>
      </c>
      <c r="M25" s="25">
        <f t="shared" si="4"/>
        <v>612</v>
      </c>
      <c r="N25" s="25">
        <f>ROUND(I25*0.09,0)</f>
        <v>4824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12">
        <f t="shared" si="0"/>
        <v>79060</v>
      </c>
      <c r="AD25" s="13">
        <v>2000</v>
      </c>
      <c r="AE25" s="4">
        <v>0</v>
      </c>
      <c r="AF25" s="4">
        <v>0</v>
      </c>
      <c r="AG25" s="4">
        <v>0</v>
      </c>
      <c r="AH25" s="6">
        <f>O25</f>
        <v>0</v>
      </c>
      <c r="AI25" s="6">
        <f t="shared" si="5"/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5">
        <v>10000</v>
      </c>
      <c r="AR25" s="5">
        <v>0</v>
      </c>
      <c r="AS25" s="32">
        <v>0</v>
      </c>
      <c r="AT25" s="4">
        <v>0</v>
      </c>
      <c r="AU25" s="7">
        <f>P25</f>
        <v>0</v>
      </c>
      <c r="AV25" s="4">
        <v>0</v>
      </c>
      <c r="AW25" s="4">
        <v>0</v>
      </c>
      <c r="AX25" s="4">
        <v>0</v>
      </c>
      <c r="AY25" s="4">
        <v>0</v>
      </c>
      <c r="AZ25" s="4">
        <v>30</v>
      </c>
      <c r="BA25" s="6">
        <f>Z25</f>
        <v>0</v>
      </c>
      <c r="BB25" s="4">
        <v>0</v>
      </c>
      <c r="BC25" s="10">
        <v>0</v>
      </c>
      <c r="BD25" s="4">
        <v>0</v>
      </c>
      <c r="BE25" s="4">
        <v>0</v>
      </c>
      <c r="BF25" s="4">
        <v>0</v>
      </c>
      <c r="BG25" s="4">
        <v>0</v>
      </c>
      <c r="BH25" s="4">
        <f t="shared" si="1"/>
        <v>12030</v>
      </c>
      <c r="BI25" s="5">
        <f t="shared" si="2"/>
        <v>67030</v>
      </c>
      <c r="BJ25" s="23"/>
    </row>
    <row r="26" spans="1:62" ht="18.75">
      <c r="A26" s="25">
        <v>25</v>
      </c>
      <c r="B26" s="39">
        <v>3355</v>
      </c>
      <c r="C26" s="40" t="s">
        <v>90</v>
      </c>
      <c r="D26" s="40" t="s">
        <v>91</v>
      </c>
      <c r="E26" s="41">
        <v>3</v>
      </c>
      <c r="F26" s="41">
        <v>1</v>
      </c>
      <c r="G26" s="41">
        <v>1</v>
      </c>
      <c r="H26" s="14">
        <v>31</v>
      </c>
      <c r="I26" s="12">
        <v>36100</v>
      </c>
      <c r="J26" s="25">
        <v>0</v>
      </c>
      <c r="K26" s="25">
        <f t="shared" si="3"/>
        <v>12274</v>
      </c>
      <c r="L26" s="25">
        <v>1800</v>
      </c>
      <c r="M26" s="25">
        <f t="shared" si="4"/>
        <v>612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12">
        <f t="shared" si="0"/>
        <v>50786</v>
      </c>
      <c r="AD26" s="13">
        <v>0</v>
      </c>
      <c r="AE26" s="4">
        <v>0</v>
      </c>
      <c r="AF26" s="4">
        <v>0</v>
      </c>
      <c r="AG26" s="9">
        <v>0</v>
      </c>
      <c r="AH26" s="6">
        <f>O26</f>
        <v>0</v>
      </c>
      <c r="AI26" s="6">
        <f t="shared" si="5"/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5">
        <v>12000</v>
      </c>
      <c r="AR26" s="5">
        <v>0</v>
      </c>
      <c r="AS26" s="32">
        <v>0</v>
      </c>
      <c r="AT26" s="4">
        <v>0</v>
      </c>
      <c r="AU26" s="7">
        <f t="shared" si="9"/>
        <v>0</v>
      </c>
      <c r="AV26" s="4">
        <v>0</v>
      </c>
      <c r="AW26" s="4">
        <v>0</v>
      </c>
      <c r="AX26" s="4">
        <v>0</v>
      </c>
      <c r="AY26" s="4">
        <v>0</v>
      </c>
      <c r="AZ26" s="4">
        <v>30</v>
      </c>
      <c r="BA26" s="6">
        <f t="shared" si="10"/>
        <v>0</v>
      </c>
      <c r="BB26" s="4">
        <v>0</v>
      </c>
      <c r="BC26" s="10">
        <v>370</v>
      </c>
      <c r="BD26" s="4">
        <v>0</v>
      </c>
      <c r="BE26" s="4">
        <v>0</v>
      </c>
      <c r="BF26" s="4">
        <v>0</v>
      </c>
      <c r="BG26" s="4">
        <v>0</v>
      </c>
      <c r="BH26" s="4">
        <f t="shared" si="1"/>
        <v>12400</v>
      </c>
      <c r="BI26" s="5">
        <f t="shared" si="2"/>
        <v>38386</v>
      </c>
      <c r="BJ26" s="22"/>
    </row>
    <row r="27" spans="1:62" ht="18.75">
      <c r="A27" s="25">
        <v>26</v>
      </c>
      <c r="B27" s="39">
        <v>2443</v>
      </c>
      <c r="C27" s="40" t="s">
        <v>99</v>
      </c>
      <c r="D27" s="40" t="s">
        <v>91</v>
      </c>
      <c r="E27" s="41">
        <v>4</v>
      </c>
      <c r="F27" s="41">
        <v>1</v>
      </c>
      <c r="G27" s="41">
        <v>1</v>
      </c>
      <c r="H27" s="14">
        <v>31</v>
      </c>
      <c r="I27" s="12">
        <v>39800</v>
      </c>
      <c r="J27" s="25">
        <v>0</v>
      </c>
      <c r="K27" s="25">
        <f t="shared" si="3"/>
        <v>13532</v>
      </c>
      <c r="L27" s="25">
        <v>1800</v>
      </c>
      <c r="M27" s="25">
        <f t="shared" si="4"/>
        <v>612</v>
      </c>
      <c r="N27" s="25">
        <f>ROUND(I27*0.09,0)</f>
        <v>3582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12">
        <f t="shared" si="0"/>
        <v>59326</v>
      </c>
      <c r="AD27" s="13">
        <v>0</v>
      </c>
      <c r="AE27" s="4">
        <v>0</v>
      </c>
      <c r="AF27" s="4">
        <v>0</v>
      </c>
      <c r="AG27" s="9">
        <v>0</v>
      </c>
      <c r="AH27" s="6">
        <f>O27</f>
        <v>0</v>
      </c>
      <c r="AI27" s="6">
        <f>O27</f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5">
        <v>20000</v>
      </c>
      <c r="AR27" s="5">
        <v>0</v>
      </c>
      <c r="AS27" s="32">
        <v>0</v>
      </c>
      <c r="AT27" s="4">
        <v>0</v>
      </c>
      <c r="AU27" s="7">
        <v>0</v>
      </c>
      <c r="AV27" s="4">
        <v>0</v>
      </c>
      <c r="AW27" s="4">
        <v>0</v>
      </c>
      <c r="AX27" s="4">
        <v>0</v>
      </c>
      <c r="AY27" s="4">
        <v>0</v>
      </c>
      <c r="AZ27" s="4">
        <v>30</v>
      </c>
      <c r="BA27" s="6">
        <f t="shared" si="10"/>
        <v>0</v>
      </c>
      <c r="BB27" s="4">
        <v>0</v>
      </c>
      <c r="BC27" s="10">
        <v>0</v>
      </c>
      <c r="BD27" s="4">
        <v>0</v>
      </c>
      <c r="BE27" s="4">
        <v>0</v>
      </c>
      <c r="BF27" s="4">
        <v>0</v>
      </c>
      <c r="BG27" s="4">
        <v>0</v>
      </c>
      <c r="BH27" s="4">
        <f t="shared" si="1"/>
        <v>20030</v>
      </c>
      <c r="BI27" s="5">
        <f t="shared" si="2"/>
        <v>39296</v>
      </c>
      <c r="BJ27" s="22"/>
    </row>
    <row r="28" spans="1:62" ht="18.75">
      <c r="A28" s="41"/>
      <c r="B28" s="42"/>
      <c r="C28" s="12"/>
      <c r="D28" s="14"/>
      <c r="E28" s="41"/>
      <c r="F28" s="41"/>
      <c r="G28" s="41"/>
      <c r="H28" s="41"/>
      <c r="I28" s="43">
        <f>SUM(I2:I27)</f>
        <v>1589600</v>
      </c>
      <c r="J28" s="43">
        <f aca="true" t="shared" si="11" ref="J28:BI28">SUM(J2:J27)</f>
        <v>0</v>
      </c>
      <c r="K28" s="43">
        <f t="shared" si="11"/>
        <v>540464</v>
      </c>
      <c r="L28" s="43">
        <f t="shared" si="11"/>
        <v>55800</v>
      </c>
      <c r="M28" s="43">
        <f t="shared" si="11"/>
        <v>18972</v>
      </c>
      <c r="N28" s="43">
        <f t="shared" si="11"/>
        <v>89829</v>
      </c>
      <c r="O28" s="43">
        <f t="shared" si="11"/>
        <v>159590</v>
      </c>
      <c r="P28" s="43">
        <f t="shared" si="11"/>
        <v>0</v>
      </c>
      <c r="Q28" s="43">
        <f t="shared" si="11"/>
        <v>0</v>
      </c>
      <c r="R28" s="43">
        <f t="shared" si="11"/>
        <v>0</v>
      </c>
      <c r="S28" s="43">
        <f t="shared" si="11"/>
        <v>0</v>
      </c>
      <c r="T28" s="43">
        <f t="shared" si="11"/>
        <v>0</v>
      </c>
      <c r="U28" s="43">
        <f t="shared" si="11"/>
        <v>0</v>
      </c>
      <c r="V28" s="43">
        <f t="shared" si="11"/>
        <v>0</v>
      </c>
      <c r="W28" s="43">
        <f t="shared" si="11"/>
        <v>0</v>
      </c>
      <c r="X28" s="43">
        <f t="shared" si="11"/>
        <v>0</v>
      </c>
      <c r="Y28" s="43">
        <f t="shared" si="11"/>
        <v>0</v>
      </c>
      <c r="Z28" s="43">
        <f t="shared" si="11"/>
        <v>0</v>
      </c>
      <c r="AA28" s="43">
        <f t="shared" si="11"/>
        <v>0</v>
      </c>
      <c r="AB28" s="43">
        <f t="shared" si="11"/>
        <v>0</v>
      </c>
      <c r="AC28" s="43">
        <f t="shared" si="11"/>
        <v>2454255</v>
      </c>
      <c r="AD28" s="43">
        <f t="shared" si="11"/>
        <v>160300</v>
      </c>
      <c r="AE28" s="16">
        <f t="shared" si="11"/>
        <v>0</v>
      </c>
      <c r="AF28" s="16">
        <f t="shared" si="11"/>
        <v>0</v>
      </c>
      <c r="AG28" s="16">
        <f t="shared" si="11"/>
        <v>0</v>
      </c>
      <c r="AH28" s="16">
        <f t="shared" si="11"/>
        <v>113995</v>
      </c>
      <c r="AI28" s="16">
        <f t="shared" si="11"/>
        <v>159590</v>
      </c>
      <c r="AJ28" s="16">
        <f t="shared" si="11"/>
        <v>0</v>
      </c>
      <c r="AK28" s="16">
        <f t="shared" si="11"/>
        <v>0</v>
      </c>
      <c r="AL28" s="16">
        <f t="shared" si="11"/>
        <v>0</v>
      </c>
      <c r="AM28" s="16">
        <f t="shared" si="11"/>
        <v>0</v>
      </c>
      <c r="AN28" s="16">
        <f t="shared" si="11"/>
        <v>0</v>
      </c>
      <c r="AO28" s="16">
        <v>0</v>
      </c>
      <c r="AP28" s="16">
        <f t="shared" si="11"/>
        <v>0</v>
      </c>
      <c r="AQ28" s="16">
        <f t="shared" si="11"/>
        <v>161200</v>
      </c>
      <c r="AR28" s="16">
        <f t="shared" si="11"/>
        <v>0</v>
      </c>
      <c r="AS28" s="16">
        <f t="shared" si="11"/>
        <v>0</v>
      </c>
      <c r="AT28" s="16">
        <f t="shared" si="11"/>
        <v>0</v>
      </c>
      <c r="AU28" s="16">
        <f t="shared" si="11"/>
        <v>0</v>
      </c>
      <c r="AV28" s="16">
        <f t="shared" si="11"/>
        <v>0</v>
      </c>
      <c r="AW28" s="16">
        <f t="shared" si="11"/>
        <v>0</v>
      </c>
      <c r="AX28" s="16">
        <f t="shared" si="11"/>
        <v>0</v>
      </c>
      <c r="AY28" s="16">
        <f t="shared" si="11"/>
        <v>0</v>
      </c>
      <c r="AZ28" s="16">
        <f t="shared" si="11"/>
        <v>1530</v>
      </c>
      <c r="BA28" s="16">
        <f t="shared" si="11"/>
        <v>0</v>
      </c>
      <c r="BB28" s="16">
        <f t="shared" si="11"/>
        <v>0</v>
      </c>
      <c r="BC28" s="16">
        <f t="shared" si="11"/>
        <v>4470</v>
      </c>
      <c r="BD28" s="16">
        <f t="shared" si="11"/>
        <v>0</v>
      </c>
      <c r="BE28" s="16">
        <f t="shared" si="11"/>
        <v>0</v>
      </c>
      <c r="BF28" s="16">
        <f t="shared" si="11"/>
        <v>0</v>
      </c>
      <c r="BG28" s="16">
        <f t="shared" si="11"/>
        <v>0</v>
      </c>
      <c r="BH28" s="16">
        <f t="shared" si="11"/>
        <v>601085</v>
      </c>
      <c r="BI28" s="16">
        <f t="shared" si="11"/>
        <v>1853170</v>
      </c>
      <c r="BJ28" s="23"/>
    </row>
    <row r="30" spans="3:59" ht="18.75">
      <c r="C30" s="27" t="s">
        <v>104</v>
      </c>
      <c r="L30" s="27" t="s">
        <v>105</v>
      </c>
      <c r="Z30" s="27" t="s">
        <v>57</v>
      </c>
      <c r="AJ30" s="27" t="s">
        <v>104</v>
      </c>
      <c r="AS30" s="27" t="s">
        <v>105</v>
      </c>
      <c r="BA30" s="27"/>
      <c r="BG30" s="27" t="s">
        <v>57</v>
      </c>
    </row>
  </sheetData>
  <sheetProtection/>
  <printOptions/>
  <pageMargins left="0.5" right="0.5" top="0.75" bottom="0.75" header="0.3" footer="0.3"/>
  <pageSetup fitToHeight="2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A37"/>
  <sheetViews>
    <sheetView zoomScalePageLayoutView="0" workbookViewId="0" topLeftCell="A4">
      <selection activeCell="V25" sqref="V25"/>
    </sheetView>
  </sheetViews>
  <sheetFormatPr defaultColWidth="9.140625" defaultRowHeight="15"/>
  <cols>
    <col min="1" max="1" width="8.8515625" style="0" customWidth="1"/>
    <col min="2" max="2" width="2.7109375" style="0" customWidth="1"/>
    <col min="3" max="3" width="3.28125" style="0" customWidth="1"/>
    <col min="4" max="4" width="2.421875" style="0" customWidth="1"/>
    <col min="5" max="5" width="2.28125" style="0" customWidth="1"/>
    <col min="6" max="6" width="0.85546875" style="0" customWidth="1"/>
    <col min="7" max="8" width="1.8515625" style="0" customWidth="1"/>
    <col min="9" max="9" width="7.7109375" style="0" customWidth="1"/>
    <col min="10" max="10" width="1.7109375" style="0" customWidth="1"/>
    <col min="11" max="11" width="7.140625" style="0" customWidth="1"/>
    <col min="12" max="12" width="6.28125" style="0" customWidth="1"/>
    <col min="13" max="13" width="6.00390625" style="0" customWidth="1"/>
    <col min="14" max="14" width="7.28125" style="0" customWidth="1"/>
    <col min="15" max="15" width="6.7109375" style="0" customWidth="1"/>
    <col min="16" max="16" width="2.57421875" style="0" customWidth="1"/>
    <col min="17" max="17" width="5.421875" style="0" customWidth="1"/>
    <col min="18" max="18" width="1.7109375" style="0" customWidth="1"/>
    <col min="19" max="19" width="2.140625" style="0" customWidth="1"/>
    <col min="20" max="21" width="1.57421875" style="0" customWidth="1"/>
    <col min="22" max="22" width="1.421875" style="0" customWidth="1"/>
    <col min="23" max="23" width="2.28125" style="0" customWidth="1"/>
    <col min="24" max="24" width="1.8515625" style="0" customWidth="1"/>
    <col min="25" max="25" width="2.140625" style="0" customWidth="1"/>
    <col min="26" max="26" width="1.7109375" style="0" customWidth="1"/>
    <col min="27" max="27" width="2.00390625" style="0" customWidth="1"/>
    <col min="28" max="28" width="1.8515625" style="0" customWidth="1"/>
    <col min="30" max="30" width="2.7109375" style="0" customWidth="1"/>
    <col min="31" max="31" width="3.00390625" style="0" customWidth="1"/>
    <col min="32" max="32" width="3.28125" style="0" customWidth="1"/>
    <col min="33" max="33" width="3.421875" style="0" customWidth="1"/>
    <col min="34" max="34" width="3.28125" style="0" customWidth="1"/>
    <col min="35" max="35" width="3.57421875" style="0" customWidth="1"/>
    <col min="36" max="36" width="3.421875" style="0" customWidth="1"/>
    <col min="37" max="37" width="3.28125" style="0" customWidth="1"/>
    <col min="38" max="38" width="3.8515625" style="0" customWidth="1"/>
    <col min="39" max="39" width="3.28125" style="0" customWidth="1"/>
    <col min="40" max="40" width="2.8515625" style="0" customWidth="1"/>
    <col min="41" max="41" width="3.140625" style="0" customWidth="1"/>
    <col min="42" max="42" width="3.00390625" style="0" customWidth="1"/>
    <col min="43" max="43" width="2.00390625" style="0" customWidth="1"/>
    <col min="44" max="44" width="2.7109375" style="0" customWidth="1"/>
    <col min="45" max="45" width="2.57421875" style="0" customWidth="1"/>
    <col min="46" max="46" width="3.28125" style="0" customWidth="1"/>
    <col min="47" max="47" width="3.140625" style="0" customWidth="1"/>
    <col min="48" max="48" width="2.421875" style="0" customWidth="1"/>
    <col min="49" max="49" width="3.28125" style="0" customWidth="1"/>
  </cols>
  <sheetData>
    <row r="2" spans="1:79" ht="292.5">
      <c r="A2" s="51" t="s">
        <v>0</v>
      </c>
      <c r="B2" s="52" t="s">
        <v>1</v>
      </c>
      <c r="C2" s="53" t="s">
        <v>103</v>
      </c>
      <c r="D2" s="53" t="s">
        <v>2</v>
      </c>
      <c r="E2" s="54" t="s">
        <v>3</v>
      </c>
      <c r="F2" s="55" t="s">
        <v>4</v>
      </c>
      <c r="G2" s="55" t="s">
        <v>5</v>
      </c>
      <c r="H2" s="56" t="s">
        <v>6</v>
      </c>
      <c r="I2" s="54" t="s">
        <v>7</v>
      </c>
      <c r="J2" s="57" t="s">
        <v>8</v>
      </c>
      <c r="K2" s="57" t="s">
        <v>9</v>
      </c>
      <c r="L2" s="57" t="s">
        <v>10</v>
      </c>
      <c r="M2" s="57" t="s">
        <v>11</v>
      </c>
      <c r="N2" s="57" t="s">
        <v>12</v>
      </c>
      <c r="O2" s="57" t="s">
        <v>14</v>
      </c>
      <c r="P2" s="54" t="s">
        <v>15</v>
      </c>
      <c r="Q2" s="54" t="s">
        <v>16</v>
      </c>
      <c r="R2" s="54" t="s">
        <v>19</v>
      </c>
      <c r="S2" s="57" t="s">
        <v>21</v>
      </c>
      <c r="T2" s="54" t="s">
        <v>22</v>
      </c>
      <c r="U2" s="57" t="s">
        <v>23</v>
      </c>
      <c r="V2" s="54" t="s">
        <v>24</v>
      </c>
      <c r="W2" s="54" t="s">
        <v>25</v>
      </c>
      <c r="X2" s="54" t="s">
        <v>20</v>
      </c>
      <c r="Y2" s="57" t="s">
        <v>17</v>
      </c>
      <c r="Z2" s="54" t="s">
        <v>13</v>
      </c>
      <c r="AA2" s="57" t="s">
        <v>26</v>
      </c>
      <c r="AB2" s="54" t="s">
        <v>18</v>
      </c>
      <c r="AC2" s="57" t="s">
        <v>27</v>
      </c>
      <c r="AD2" s="56" t="s">
        <v>28</v>
      </c>
      <c r="AE2" s="58" t="s">
        <v>29</v>
      </c>
      <c r="AF2" s="59" t="s">
        <v>30</v>
      </c>
      <c r="AG2" s="59" t="s">
        <v>31</v>
      </c>
      <c r="AH2" s="60" t="s">
        <v>32</v>
      </c>
      <c r="AI2" s="60" t="s">
        <v>14</v>
      </c>
      <c r="AJ2" s="58" t="s">
        <v>33</v>
      </c>
      <c r="AK2" s="61" t="s">
        <v>34</v>
      </c>
      <c r="AL2" s="62" t="s">
        <v>35</v>
      </c>
      <c r="AM2" s="58" t="s">
        <v>36</v>
      </c>
      <c r="AN2" s="62" t="s">
        <v>35</v>
      </c>
      <c r="AO2" s="62" t="s">
        <v>55</v>
      </c>
      <c r="AP2" s="62" t="s">
        <v>37</v>
      </c>
      <c r="AQ2" s="58" t="s">
        <v>52</v>
      </c>
      <c r="AR2" s="58" t="s">
        <v>38</v>
      </c>
      <c r="AS2" s="58" t="s">
        <v>39</v>
      </c>
      <c r="AT2" s="58" t="s">
        <v>53</v>
      </c>
      <c r="AU2" s="63" t="s">
        <v>54</v>
      </c>
      <c r="AV2" s="58" t="s">
        <v>40</v>
      </c>
      <c r="AW2" s="62" t="s">
        <v>35</v>
      </c>
      <c r="AX2" s="61" t="s">
        <v>41</v>
      </c>
      <c r="AY2" s="62" t="s">
        <v>35</v>
      </c>
      <c r="AZ2" s="62" t="s">
        <v>42</v>
      </c>
      <c r="BA2" s="64" t="s">
        <v>13</v>
      </c>
      <c r="BB2" s="59" t="s">
        <v>43</v>
      </c>
      <c r="BC2" s="58" t="s">
        <v>44</v>
      </c>
      <c r="BD2" s="58" t="s">
        <v>45</v>
      </c>
      <c r="BE2" s="58" t="s">
        <v>46</v>
      </c>
      <c r="BF2" s="58" t="s">
        <v>47</v>
      </c>
      <c r="BG2" s="59" t="s">
        <v>48</v>
      </c>
      <c r="BH2" s="61" t="s">
        <v>49</v>
      </c>
      <c r="BI2" s="61" t="s">
        <v>50</v>
      </c>
      <c r="BJ2" s="58" t="s">
        <v>51</v>
      </c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</row>
    <row r="3" spans="1:79" ht="15">
      <c r="A3" s="65"/>
      <c r="B3" s="66"/>
      <c r="C3" s="67"/>
      <c r="D3" s="67"/>
      <c r="E3" s="68"/>
      <c r="F3" s="68"/>
      <c r="G3" s="68"/>
      <c r="H3" s="69"/>
      <c r="I3" s="70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70"/>
      <c r="AD3" s="71"/>
      <c r="AE3" s="72"/>
      <c r="AF3" s="73"/>
      <c r="AG3" s="72"/>
      <c r="AH3" s="74"/>
      <c r="AI3" s="74"/>
      <c r="AJ3" s="72"/>
      <c r="AK3" s="72"/>
      <c r="AL3" s="72"/>
      <c r="AM3" s="72"/>
      <c r="AN3" s="72"/>
      <c r="AO3" s="72"/>
      <c r="AP3" s="72"/>
      <c r="AQ3" s="73"/>
      <c r="AR3" s="72"/>
      <c r="AS3" s="75"/>
      <c r="AT3" s="72"/>
      <c r="AU3" s="76"/>
      <c r="AV3" s="72"/>
      <c r="AW3" s="72"/>
      <c r="AX3" s="72"/>
      <c r="AY3" s="72"/>
      <c r="AZ3" s="72"/>
      <c r="BA3" s="74"/>
      <c r="BB3" s="72"/>
      <c r="BC3" s="77"/>
      <c r="BD3" s="72"/>
      <c r="BE3" s="72"/>
      <c r="BF3" s="72"/>
      <c r="BG3" s="72"/>
      <c r="BH3" s="72"/>
      <c r="BI3" s="73"/>
      <c r="BJ3" s="78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</row>
    <row r="4" spans="1:79" ht="15">
      <c r="A4" s="65"/>
      <c r="B4" s="66"/>
      <c r="C4" s="67"/>
      <c r="D4" s="67"/>
      <c r="E4" s="68"/>
      <c r="F4" s="68"/>
      <c r="G4" s="68"/>
      <c r="H4" s="69"/>
      <c r="I4" s="70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70"/>
      <c r="AD4" s="71"/>
      <c r="AE4" s="72"/>
      <c r="AF4" s="73"/>
      <c r="AG4" s="72"/>
      <c r="AH4" s="74"/>
      <c r="AI4" s="74"/>
      <c r="AJ4" s="72"/>
      <c r="AK4" s="72"/>
      <c r="AL4" s="72"/>
      <c r="AM4" s="72"/>
      <c r="AN4" s="72"/>
      <c r="AO4" s="72"/>
      <c r="AP4" s="72"/>
      <c r="AQ4" s="73"/>
      <c r="AR4" s="72"/>
      <c r="AS4" s="75"/>
      <c r="AT4" s="72"/>
      <c r="AU4" s="76"/>
      <c r="AV4" s="72"/>
      <c r="AW4" s="72"/>
      <c r="AX4" s="72"/>
      <c r="AY4" s="72"/>
      <c r="AZ4" s="72"/>
      <c r="BA4" s="74"/>
      <c r="BB4" s="72"/>
      <c r="BC4" s="77"/>
      <c r="BD4" s="72"/>
      <c r="BE4" s="72"/>
      <c r="BF4" s="72"/>
      <c r="BG4" s="72"/>
      <c r="BH4" s="72"/>
      <c r="BI4" s="73"/>
      <c r="BJ4" s="78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</row>
    <row r="5" spans="1:79" ht="15">
      <c r="A5" s="65" t="s">
        <v>106</v>
      </c>
      <c r="B5" s="66"/>
      <c r="C5" s="67"/>
      <c r="D5" s="67"/>
      <c r="E5" s="68"/>
      <c r="F5" s="68"/>
      <c r="G5" s="68"/>
      <c r="H5" s="69"/>
      <c r="I5" s="70">
        <v>1747300</v>
      </c>
      <c r="J5" s="65">
        <v>0</v>
      </c>
      <c r="K5" s="65">
        <v>297041</v>
      </c>
      <c r="L5" s="65">
        <v>70200</v>
      </c>
      <c r="M5" s="65">
        <v>11934</v>
      </c>
      <c r="N5" s="65">
        <v>95184</v>
      </c>
      <c r="O5" s="65">
        <v>128605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0</v>
      </c>
      <c r="X5" s="65">
        <v>0</v>
      </c>
      <c r="Y5" s="65">
        <v>0</v>
      </c>
      <c r="Z5" s="65">
        <v>0</v>
      </c>
      <c r="AA5" s="65">
        <v>0</v>
      </c>
      <c r="AB5" s="65">
        <v>0</v>
      </c>
      <c r="AC5" s="70">
        <f>SUM(I5:AB5)</f>
        <v>2350264</v>
      </c>
      <c r="AD5" s="71"/>
      <c r="AE5" s="72"/>
      <c r="AF5" s="73"/>
      <c r="AG5" s="72"/>
      <c r="AH5" s="74"/>
      <c r="AI5" s="74"/>
      <c r="AJ5" s="72"/>
      <c r="AK5" s="72"/>
      <c r="AL5" s="72"/>
      <c r="AM5" s="72"/>
      <c r="AN5" s="72"/>
      <c r="AO5" s="72"/>
      <c r="AP5" s="72"/>
      <c r="AQ5" s="73"/>
      <c r="AR5" s="73"/>
      <c r="AS5" s="75"/>
      <c r="AT5" s="73"/>
      <c r="AU5" s="73"/>
      <c r="AV5" s="73"/>
      <c r="AW5" s="73"/>
      <c r="AX5" s="73"/>
      <c r="AY5" s="73"/>
      <c r="AZ5" s="72"/>
      <c r="BA5" s="74"/>
      <c r="BB5" s="72"/>
      <c r="BC5" s="77"/>
      <c r="BD5" s="72"/>
      <c r="BE5" s="72"/>
      <c r="BF5" s="72"/>
      <c r="BG5" s="72"/>
      <c r="BH5" s="72"/>
      <c r="BI5" s="73"/>
      <c r="BJ5" s="79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</row>
    <row r="6" spans="1:79" ht="15">
      <c r="A6" s="65" t="s">
        <v>107</v>
      </c>
      <c r="B6" s="66"/>
      <c r="C6" s="67"/>
      <c r="D6" s="67"/>
      <c r="E6" s="68"/>
      <c r="F6" s="68"/>
      <c r="G6" s="68"/>
      <c r="H6" s="69"/>
      <c r="I6" s="70">
        <v>1704960</v>
      </c>
      <c r="J6" s="65">
        <v>0</v>
      </c>
      <c r="K6" s="65">
        <v>289843</v>
      </c>
      <c r="L6" s="65">
        <v>5400</v>
      </c>
      <c r="M6" s="65">
        <v>918</v>
      </c>
      <c r="N6" s="65">
        <v>92908</v>
      </c>
      <c r="O6" s="65">
        <v>123651</v>
      </c>
      <c r="P6" s="65">
        <v>0</v>
      </c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70">
        <f>SUM(I6:AB6)</f>
        <v>2217680</v>
      </c>
      <c r="AD6" s="71"/>
      <c r="AE6" s="72"/>
      <c r="AF6" s="72"/>
      <c r="AG6" s="30"/>
      <c r="AH6" s="74"/>
      <c r="AI6" s="74"/>
      <c r="AJ6" s="72"/>
      <c r="AK6" s="72"/>
      <c r="AL6" s="72"/>
      <c r="AM6" s="72"/>
      <c r="AN6" s="72"/>
      <c r="AO6" s="72"/>
      <c r="AP6" s="72"/>
      <c r="AQ6" s="73"/>
      <c r="AR6" s="73"/>
      <c r="AS6" s="75"/>
      <c r="AT6" s="72"/>
      <c r="AU6" s="76"/>
      <c r="AV6" s="72"/>
      <c r="AW6" s="72"/>
      <c r="AX6" s="72"/>
      <c r="AY6" s="72"/>
      <c r="AZ6" s="72"/>
      <c r="BA6" s="74"/>
      <c r="BB6" s="72"/>
      <c r="BC6" s="80"/>
      <c r="BD6" s="72"/>
      <c r="BE6" s="72"/>
      <c r="BF6" s="72"/>
      <c r="BG6" s="72"/>
      <c r="BH6" s="72"/>
      <c r="BI6" s="73"/>
      <c r="BJ6" s="81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</row>
    <row r="7" spans="1:79" ht="15">
      <c r="A7" s="65" t="s">
        <v>108</v>
      </c>
      <c r="B7" s="66"/>
      <c r="C7" s="67"/>
      <c r="D7" s="67"/>
      <c r="E7" s="68"/>
      <c r="F7" s="68"/>
      <c r="G7" s="68"/>
      <c r="H7" s="69"/>
      <c r="I7" s="70">
        <v>1648250</v>
      </c>
      <c r="J7" s="65">
        <v>0</v>
      </c>
      <c r="K7" s="65">
        <v>280203</v>
      </c>
      <c r="L7" s="65">
        <v>66600</v>
      </c>
      <c r="M7" s="65">
        <v>11322</v>
      </c>
      <c r="N7" s="65">
        <v>88080</v>
      </c>
      <c r="O7" s="65">
        <v>121672</v>
      </c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70">
        <f>SUM(I7:AB7)</f>
        <v>2216127</v>
      </c>
      <c r="AD7" s="71"/>
      <c r="AE7" s="72"/>
      <c r="AF7" s="72"/>
      <c r="AG7" s="30"/>
      <c r="AH7" s="74"/>
      <c r="AI7" s="74"/>
      <c r="AJ7" s="72"/>
      <c r="AK7" s="72"/>
      <c r="AL7" s="72"/>
      <c r="AM7" s="72"/>
      <c r="AN7" s="72"/>
      <c r="AO7" s="72"/>
      <c r="AP7" s="72"/>
      <c r="AQ7" s="73"/>
      <c r="AR7" s="73"/>
      <c r="AS7" s="75"/>
      <c r="AT7" s="72"/>
      <c r="AU7" s="76"/>
      <c r="AV7" s="72"/>
      <c r="AW7" s="72"/>
      <c r="AX7" s="72"/>
      <c r="AY7" s="72"/>
      <c r="AZ7" s="72"/>
      <c r="BA7" s="74"/>
      <c r="BB7" s="72"/>
      <c r="BC7" s="80"/>
      <c r="BD7" s="72"/>
      <c r="BE7" s="72"/>
      <c r="BF7" s="72"/>
      <c r="BG7" s="72"/>
      <c r="BH7" s="72"/>
      <c r="BI7" s="73"/>
      <c r="BJ7" s="81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</row>
    <row r="8" spans="1:79" ht="15">
      <c r="A8" s="65" t="s">
        <v>109</v>
      </c>
      <c r="B8" s="66"/>
      <c r="C8" s="67"/>
      <c r="D8" s="67"/>
      <c r="E8" s="68"/>
      <c r="F8" s="68"/>
      <c r="G8" s="68"/>
      <c r="H8" s="69"/>
      <c r="I8" s="70">
        <v>1702416</v>
      </c>
      <c r="J8" s="65">
        <v>0</v>
      </c>
      <c r="K8" s="65">
        <v>476676</v>
      </c>
      <c r="L8" s="65">
        <v>66600</v>
      </c>
      <c r="M8" s="65">
        <v>18648</v>
      </c>
      <c r="N8" s="65">
        <v>90369</v>
      </c>
      <c r="O8" s="65">
        <v>137744</v>
      </c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70">
        <f>SUM(I8:AB8)</f>
        <v>2492453</v>
      </c>
      <c r="AD8" s="71"/>
      <c r="AE8" s="72"/>
      <c r="AF8" s="72"/>
      <c r="AG8" s="30"/>
      <c r="AH8" s="74"/>
      <c r="AI8" s="74"/>
      <c r="AJ8" s="72"/>
      <c r="AK8" s="72"/>
      <c r="AL8" s="72"/>
      <c r="AM8" s="72"/>
      <c r="AN8" s="72"/>
      <c r="AO8" s="72"/>
      <c r="AP8" s="72"/>
      <c r="AQ8" s="73"/>
      <c r="AR8" s="73"/>
      <c r="AS8" s="75"/>
      <c r="AT8" s="72"/>
      <c r="AU8" s="76"/>
      <c r="AV8" s="72"/>
      <c r="AW8" s="72"/>
      <c r="AX8" s="72"/>
      <c r="AY8" s="72"/>
      <c r="AZ8" s="72"/>
      <c r="BA8" s="74"/>
      <c r="BB8" s="72"/>
      <c r="BC8" s="80"/>
      <c r="BD8" s="72"/>
      <c r="BE8" s="72"/>
      <c r="BF8" s="72"/>
      <c r="BG8" s="72"/>
      <c r="BH8" s="72"/>
      <c r="BI8" s="73"/>
      <c r="BJ8" s="78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</row>
    <row r="9" spans="1:79" ht="15">
      <c r="A9" s="65" t="s">
        <v>110</v>
      </c>
      <c r="B9" s="66"/>
      <c r="C9" s="67"/>
      <c r="D9" s="67"/>
      <c r="E9" s="68"/>
      <c r="F9" s="68"/>
      <c r="G9" s="68"/>
      <c r="H9" s="69"/>
      <c r="I9" s="70">
        <v>1699345</v>
      </c>
      <c r="J9" s="65">
        <v>0</v>
      </c>
      <c r="K9" s="65">
        <v>475817</v>
      </c>
      <c r="L9" s="65">
        <v>66600</v>
      </c>
      <c r="M9" s="65">
        <v>18648</v>
      </c>
      <c r="N9" s="65">
        <v>101263</v>
      </c>
      <c r="O9" s="65">
        <v>137315</v>
      </c>
      <c r="P9" s="65">
        <v>0</v>
      </c>
      <c r="Q9" s="65">
        <v>700</v>
      </c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70">
        <f>SUM(I9:AB9)</f>
        <v>2499688</v>
      </c>
      <c r="AD9" s="71"/>
      <c r="AE9" s="72"/>
      <c r="AF9" s="72"/>
      <c r="AG9" s="30"/>
      <c r="AH9" s="74"/>
      <c r="AI9" s="74"/>
      <c r="AJ9" s="72"/>
      <c r="AK9" s="72"/>
      <c r="AL9" s="72"/>
      <c r="AM9" s="72"/>
      <c r="AN9" s="72"/>
      <c r="AO9" s="72"/>
      <c r="AP9" s="72"/>
      <c r="AQ9" s="73"/>
      <c r="AR9" s="73"/>
      <c r="AS9" s="75"/>
      <c r="AT9" s="72"/>
      <c r="AU9" s="76"/>
      <c r="AV9" s="72"/>
      <c r="AW9" s="72"/>
      <c r="AX9" s="72"/>
      <c r="AY9" s="72"/>
      <c r="AZ9" s="72"/>
      <c r="BA9" s="74"/>
      <c r="BB9" s="72"/>
      <c r="BC9" s="80"/>
      <c r="BD9" s="72"/>
      <c r="BE9" s="72"/>
      <c r="BF9" s="72"/>
      <c r="BG9" s="72"/>
      <c r="BH9" s="72"/>
      <c r="BI9" s="73"/>
      <c r="BJ9" s="78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</row>
    <row r="10" spans="1:79" ht="15">
      <c r="A10" s="87" t="s">
        <v>111</v>
      </c>
      <c r="B10" s="66"/>
      <c r="C10" s="67"/>
      <c r="D10" s="67"/>
      <c r="E10" s="68"/>
      <c r="F10" s="68"/>
      <c r="G10" s="68"/>
      <c r="H10" s="69"/>
      <c r="I10" s="70">
        <v>1695667</v>
      </c>
      <c r="J10" s="65">
        <v>0</v>
      </c>
      <c r="K10" s="65">
        <v>474787</v>
      </c>
      <c r="L10" s="65">
        <v>66600</v>
      </c>
      <c r="M10" s="65">
        <v>18648</v>
      </c>
      <c r="N10" s="65">
        <v>100932</v>
      </c>
      <c r="O10" s="65">
        <v>136844</v>
      </c>
      <c r="P10" s="65"/>
      <c r="Q10" s="65">
        <v>700</v>
      </c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70">
        <f aca="true" t="shared" si="0" ref="AC10:AC16">SUM(I10:AB10)</f>
        <v>2494178</v>
      </c>
      <c r="AD10" s="71"/>
      <c r="AE10" s="72"/>
      <c r="AF10" s="72"/>
      <c r="AG10" s="30"/>
      <c r="AH10" s="74"/>
      <c r="AI10" s="74"/>
      <c r="AJ10" s="72"/>
      <c r="AK10" s="72"/>
      <c r="AL10" s="72"/>
      <c r="AM10" s="72"/>
      <c r="AN10" s="72"/>
      <c r="AO10" s="72"/>
      <c r="AP10" s="72"/>
      <c r="AQ10" s="73"/>
      <c r="AR10" s="73"/>
      <c r="AS10" s="75"/>
      <c r="AT10" s="72"/>
      <c r="AU10" s="76"/>
      <c r="AV10" s="72"/>
      <c r="AW10" s="72"/>
      <c r="AX10" s="72"/>
      <c r="AY10" s="72"/>
      <c r="AZ10" s="72"/>
      <c r="BA10" s="74"/>
      <c r="BB10" s="72"/>
      <c r="BC10" s="80"/>
      <c r="BD10" s="72"/>
      <c r="BE10" s="72"/>
      <c r="BF10" s="72"/>
      <c r="BG10" s="72"/>
      <c r="BH10" s="72"/>
      <c r="BI10" s="73"/>
      <c r="BJ10" s="81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</row>
    <row r="11" spans="1:79" ht="15">
      <c r="A11" s="65" t="s">
        <v>112</v>
      </c>
      <c r="B11" s="66"/>
      <c r="C11" s="67"/>
      <c r="D11" s="67"/>
      <c r="E11" s="68"/>
      <c r="F11" s="68"/>
      <c r="G11" s="68"/>
      <c r="H11" s="69"/>
      <c r="I11" s="70">
        <v>1780100</v>
      </c>
      <c r="J11" s="65">
        <v>0</v>
      </c>
      <c r="K11" s="65">
        <v>498428</v>
      </c>
      <c r="L11" s="65">
        <v>68400</v>
      </c>
      <c r="M11" s="65">
        <v>19152</v>
      </c>
      <c r="N11" s="65">
        <v>108531</v>
      </c>
      <c r="O11" s="65">
        <v>206708</v>
      </c>
      <c r="P11" s="65"/>
      <c r="Q11" s="65">
        <v>700</v>
      </c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70">
        <f t="shared" si="0"/>
        <v>2682019</v>
      </c>
      <c r="AD11" s="71"/>
      <c r="AE11" s="72"/>
      <c r="AF11" s="72"/>
      <c r="AG11" s="30"/>
      <c r="AH11" s="74"/>
      <c r="AI11" s="74"/>
      <c r="AJ11" s="72"/>
      <c r="AK11" s="72"/>
      <c r="AL11" s="72"/>
      <c r="AM11" s="72"/>
      <c r="AN11" s="72"/>
      <c r="AO11" s="72"/>
      <c r="AP11" s="72"/>
      <c r="AQ11" s="73"/>
      <c r="AR11" s="73"/>
      <c r="AS11" s="75"/>
      <c r="AT11" s="72"/>
      <c r="AU11" s="76"/>
      <c r="AV11" s="72"/>
      <c r="AW11" s="72"/>
      <c r="AX11" s="72"/>
      <c r="AY11" s="72"/>
      <c r="AZ11" s="72"/>
      <c r="BA11" s="74"/>
      <c r="BB11" s="72"/>
      <c r="BC11" s="30"/>
      <c r="BD11" s="72"/>
      <c r="BE11" s="72"/>
      <c r="BF11" s="72"/>
      <c r="BG11" s="72"/>
      <c r="BH11" s="72"/>
      <c r="BI11" s="73"/>
      <c r="BJ11" s="78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</row>
    <row r="12" spans="1:79" ht="15">
      <c r="A12" s="65" t="s">
        <v>113</v>
      </c>
      <c r="B12" s="66"/>
      <c r="C12" s="67"/>
      <c r="D12" s="67"/>
      <c r="E12" s="68"/>
      <c r="F12" s="68"/>
      <c r="G12" s="68"/>
      <c r="H12" s="69"/>
      <c r="I12" s="70">
        <v>1487203</v>
      </c>
      <c r="J12" s="65">
        <v>0</v>
      </c>
      <c r="K12" s="65">
        <v>461033</v>
      </c>
      <c r="L12" s="65">
        <v>54000</v>
      </c>
      <c r="M12" s="65">
        <v>16740</v>
      </c>
      <c r="N12" s="65">
        <v>81950</v>
      </c>
      <c r="O12" s="65">
        <v>151131</v>
      </c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70">
        <f t="shared" si="0"/>
        <v>2252057</v>
      </c>
      <c r="AD12" s="71"/>
      <c r="AE12" s="72"/>
      <c r="AF12" s="72"/>
      <c r="AG12" s="30"/>
      <c r="AH12" s="74"/>
      <c r="AI12" s="74"/>
      <c r="AJ12" s="72"/>
      <c r="AK12" s="72"/>
      <c r="AL12" s="72"/>
      <c r="AM12" s="72"/>
      <c r="AN12" s="72"/>
      <c r="AO12" s="72"/>
      <c r="AP12" s="72"/>
      <c r="AQ12" s="73"/>
      <c r="AR12" s="73"/>
      <c r="AS12" s="75"/>
      <c r="AT12" s="72"/>
      <c r="AU12" s="76"/>
      <c r="AV12" s="72"/>
      <c r="AW12" s="72"/>
      <c r="AX12" s="72"/>
      <c r="AY12" s="72"/>
      <c r="AZ12" s="72"/>
      <c r="BA12" s="74"/>
      <c r="BB12" s="72"/>
      <c r="BC12" s="80"/>
      <c r="BD12" s="72"/>
      <c r="BE12" s="72"/>
      <c r="BF12" s="72"/>
      <c r="BG12" s="72"/>
      <c r="BH12" s="72"/>
      <c r="BI12" s="73"/>
      <c r="BJ12" s="81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</row>
    <row r="13" spans="1:79" ht="15">
      <c r="A13" s="65" t="s">
        <v>114</v>
      </c>
      <c r="B13" s="67"/>
      <c r="C13" s="67"/>
      <c r="D13" s="67"/>
      <c r="E13" s="68"/>
      <c r="F13" s="68"/>
      <c r="G13" s="68"/>
      <c r="H13" s="69"/>
      <c r="I13" s="70">
        <v>1491200</v>
      </c>
      <c r="J13" s="65">
        <v>0</v>
      </c>
      <c r="K13" s="65">
        <v>462272</v>
      </c>
      <c r="L13" s="65">
        <v>54000</v>
      </c>
      <c r="M13" s="65">
        <v>16740</v>
      </c>
      <c r="N13" s="65">
        <v>82530</v>
      </c>
      <c r="O13" s="65">
        <v>151489</v>
      </c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70">
        <f t="shared" si="0"/>
        <v>2258231</v>
      </c>
      <c r="AD13" s="71"/>
      <c r="AE13" s="71"/>
      <c r="AF13" s="71"/>
      <c r="AG13" s="69"/>
      <c r="AH13" s="74"/>
      <c r="AI13" s="69"/>
      <c r="AJ13" s="71"/>
      <c r="AK13" s="71"/>
      <c r="AL13" s="71"/>
      <c r="AM13" s="71"/>
      <c r="AN13" s="71"/>
      <c r="AO13" s="72"/>
      <c r="AP13" s="71"/>
      <c r="AQ13" s="82"/>
      <c r="AR13" s="82"/>
      <c r="AS13" s="75"/>
      <c r="AT13" s="71"/>
      <c r="AU13" s="70"/>
      <c r="AV13" s="71"/>
      <c r="AW13" s="71"/>
      <c r="AX13" s="71"/>
      <c r="AY13" s="71"/>
      <c r="AZ13" s="71"/>
      <c r="BA13" s="69"/>
      <c r="BB13" s="71"/>
      <c r="BC13" s="69"/>
      <c r="BD13" s="72"/>
      <c r="BE13" s="71"/>
      <c r="BF13" s="71"/>
      <c r="BG13" s="72"/>
      <c r="BH13" s="71"/>
      <c r="BI13" s="82"/>
      <c r="BJ13" s="65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</row>
    <row r="14" spans="1:79" ht="15">
      <c r="A14" s="65" t="s">
        <v>115</v>
      </c>
      <c r="B14" s="67"/>
      <c r="C14" s="67"/>
      <c r="D14" s="67"/>
      <c r="E14" s="68"/>
      <c r="F14" s="68"/>
      <c r="G14" s="68"/>
      <c r="H14" s="69"/>
      <c r="I14" s="70">
        <v>1537235</v>
      </c>
      <c r="J14" s="65">
        <v>0</v>
      </c>
      <c r="K14" s="65">
        <v>476543</v>
      </c>
      <c r="L14" s="65">
        <v>55452</v>
      </c>
      <c r="M14" s="65">
        <v>17190</v>
      </c>
      <c r="N14" s="65">
        <v>86493</v>
      </c>
      <c r="O14" s="65">
        <v>152241</v>
      </c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70">
        <f t="shared" si="0"/>
        <v>2325154</v>
      </c>
      <c r="AD14" s="71"/>
      <c r="AE14" s="72"/>
      <c r="AF14" s="72"/>
      <c r="AG14" s="30"/>
      <c r="AH14" s="74"/>
      <c r="AI14" s="74"/>
      <c r="AJ14" s="72"/>
      <c r="AK14" s="72"/>
      <c r="AL14" s="72"/>
      <c r="AM14" s="72"/>
      <c r="AN14" s="72"/>
      <c r="AO14" s="72"/>
      <c r="AP14" s="72"/>
      <c r="AQ14" s="73"/>
      <c r="AR14" s="73"/>
      <c r="AS14" s="75"/>
      <c r="AT14" s="72"/>
      <c r="AU14" s="76"/>
      <c r="AV14" s="72"/>
      <c r="AW14" s="72"/>
      <c r="AX14" s="72"/>
      <c r="AY14" s="72"/>
      <c r="AZ14" s="72"/>
      <c r="BA14" s="74"/>
      <c r="BB14" s="72"/>
      <c r="BC14" s="30"/>
      <c r="BD14" s="72"/>
      <c r="BE14" s="72"/>
      <c r="BF14" s="72"/>
      <c r="BG14" s="72"/>
      <c r="BH14" s="72"/>
      <c r="BI14" s="73"/>
      <c r="BJ14" s="30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</row>
    <row r="15" spans="1:79" ht="15">
      <c r="A15" s="65" t="s">
        <v>116</v>
      </c>
      <c r="B15" s="66"/>
      <c r="C15" s="67"/>
      <c r="D15" s="67"/>
      <c r="E15" s="68"/>
      <c r="F15" s="68"/>
      <c r="G15" s="68"/>
      <c r="H15" s="69"/>
      <c r="I15" s="70">
        <v>1547300</v>
      </c>
      <c r="J15" s="65">
        <v>0</v>
      </c>
      <c r="K15" s="65">
        <v>479663</v>
      </c>
      <c r="L15" s="65">
        <v>55800</v>
      </c>
      <c r="M15" s="65">
        <v>17298</v>
      </c>
      <c r="N15" s="65">
        <v>87399</v>
      </c>
      <c r="O15" s="65">
        <v>152241</v>
      </c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70">
        <f t="shared" si="0"/>
        <v>2339701</v>
      </c>
      <c r="AD15" s="71"/>
      <c r="AE15" s="72"/>
      <c r="AF15" s="72"/>
      <c r="AG15" s="30"/>
      <c r="AH15" s="74"/>
      <c r="AI15" s="74"/>
      <c r="AJ15" s="72"/>
      <c r="AK15" s="72"/>
      <c r="AL15" s="72"/>
      <c r="AM15" s="72"/>
      <c r="AN15" s="72"/>
      <c r="AO15" s="72"/>
      <c r="AP15" s="72"/>
      <c r="AQ15" s="73"/>
      <c r="AR15" s="73"/>
      <c r="AS15" s="75"/>
      <c r="AT15" s="72"/>
      <c r="AU15" s="76"/>
      <c r="AV15" s="72"/>
      <c r="AW15" s="72"/>
      <c r="AX15" s="72"/>
      <c r="AY15" s="72"/>
      <c r="AZ15" s="72"/>
      <c r="BA15" s="74"/>
      <c r="BB15" s="72"/>
      <c r="BC15" s="80"/>
      <c r="BD15" s="72"/>
      <c r="BE15" s="72"/>
      <c r="BF15" s="72"/>
      <c r="BG15" s="72"/>
      <c r="BH15" s="72"/>
      <c r="BI15" s="73"/>
      <c r="BJ15" s="81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</row>
    <row r="16" spans="1:79" ht="15">
      <c r="A16" s="65" t="s">
        <v>120</v>
      </c>
      <c r="B16" s="66"/>
      <c r="C16" s="67"/>
      <c r="D16" s="67"/>
      <c r="E16" s="68"/>
      <c r="F16" s="68"/>
      <c r="G16" s="68"/>
      <c r="H16" s="69"/>
      <c r="I16" s="70">
        <v>1546297</v>
      </c>
      <c r="J16" s="65">
        <v>0</v>
      </c>
      <c r="K16" s="65">
        <v>479352</v>
      </c>
      <c r="L16" s="65">
        <v>55800</v>
      </c>
      <c r="M16" s="65">
        <v>17298</v>
      </c>
      <c r="N16" s="65">
        <v>87309</v>
      </c>
      <c r="O16" s="65">
        <v>152241</v>
      </c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70">
        <f t="shared" si="0"/>
        <v>2338297</v>
      </c>
      <c r="AD16" s="71"/>
      <c r="AE16" s="72"/>
      <c r="AF16" s="72"/>
      <c r="AG16" s="30"/>
      <c r="AH16" s="74"/>
      <c r="AI16" s="74"/>
      <c r="AJ16" s="72"/>
      <c r="AK16" s="72"/>
      <c r="AL16" s="72"/>
      <c r="AM16" s="72"/>
      <c r="AN16" s="72"/>
      <c r="AO16" s="72"/>
      <c r="AP16" s="72"/>
      <c r="AQ16" s="73"/>
      <c r="AR16" s="73"/>
      <c r="AS16" s="75"/>
      <c r="AT16" s="72"/>
      <c r="AU16" s="76"/>
      <c r="AV16" s="72"/>
      <c r="AW16" s="72"/>
      <c r="AX16" s="72"/>
      <c r="AY16" s="72"/>
      <c r="AZ16" s="72"/>
      <c r="BA16" s="74"/>
      <c r="BB16" s="72"/>
      <c r="BC16" s="80"/>
      <c r="BD16" s="72"/>
      <c r="BE16" s="72"/>
      <c r="BF16" s="72"/>
      <c r="BG16" s="72"/>
      <c r="BH16" s="72"/>
      <c r="BI16" s="73"/>
      <c r="BJ16" s="81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</row>
    <row r="17" spans="1:79" ht="15">
      <c r="A17" s="65" t="s">
        <v>117</v>
      </c>
      <c r="B17" s="66"/>
      <c r="C17" s="67"/>
      <c r="D17" s="67"/>
      <c r="E17" s="68"/>
      <c r="F17" s="68"/>
      <c r="G17" s="68"/>
      <c r="H17" s="69"/>
      <c r="I17" s="70"/>
      <c r="J17" s="65"/>
      <c r="K17" s="65">
        <v>201651</v>
      </c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70">
        <f>SUM(I17:AB17)</f>
        <v>201651</v>
      </c>
      <c r="AD17" s="71"/>
      <c r="AE17" s="72"/>
      <c r="AF17" s="72"/>
      <c r="AG17" s="30"/>
      <c r="AH17" s="74"/>
      <c r="AI17" s="74"/>
      <c r="AJ17" s="72"/>
      <c r="AK17" s="72"/>
      <c r="AL17" s="72"/>
      <c r="AM17" s="72"/>
      <c r="AN17" s="72"/>
      <c r="AO17" s="72"/>
      <c r="AP17" s="72"/>
      <c r="AQ17" s="73"/>
      <c r="AR17" s="73"/>
      <c r="AS17" s="75"/>
      <c r="AT17" s="72"/>
      <c r="AU17" s="76"/>
      <c r="AV17" s="72"/>
      <c r="AW17" s="72"/>
      <c r="AX17" s="72"/>
      <c r="AY17" s="72"/>
      <c r="AZ17" s="72"/>
      <c r="BA17" s="74"/>
      <c r="BB17" s="72"/>
      <c r="BC17" s="80"/>
      <c r="BD17" s="72"/>
      <c r="BE17" s="72"/>
      <c r="BF17" s="72"/>
      <c r="BG17" s="72"/>
      <c r="BH17" s="72"/>
      <c r="BI17" s="73"/>
      <c r="BJ17" s="81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</row>
    <row r="18" spans="1:79" ht="15">
      <c r="A18" s="65" t="s">
        <v>118</v>
      </c>
      <c r="B18" s="66"/>
      <c r="C18" s="67"/>
      <c r="D18" s="67"/>
      <c r="E18" s="68"/>
      <c r="F18" s="68"/>
      <c r="G18" s="68"/>
      <c r="H18" s="69"/>
      <c r="I18" s="70"/>
      <c r="J18" s="65"/>
      <c r="K18" s="65">
        <v>16819</v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70">
        <f>SUM(I18:AB18)</f>
        <v>16819</v>
      </c>
      <c r="AD18" s="71"/>
      <c r="AE18" s="72"/>
      <c r="AF18" s="72"/>
      <c r="AG18" s="30"/>
      <c r="AH18" s="74"/>
      <c r="AI18" s="74"/>
      <c r="AJ18" s="72"/>
      <c r="AK18" s="72"/>
      <c r="AL18" s="72"/>
      <c r="AM18" s="72"/>
      <c r="AN18" s="72"/>
      <c r="AO18" s="72"/>
      <c r="AP18" s="72"/>
      <c r="AQ18" s="73"/>
      <c r="AR18" s="73"/>
      <c r="AS18" s="75"/>
      <c r="AT18" s="72"/>
      <c r="AU18" s="76"/>
      <c r="AV18" s="72"/>
      <c r="AW18" s="72"/>
      <c r="AX18" s="72"/>
      <c r="AY18" s="72"/>
      <c r="AZ18" s="72"/>
      <c r="BA18" s="74"/>
      <c r="BB18" s="72"/>
      <c r="BC18" s="80"/>
      <c r="BD18" s="72"/>
      <c r="BE18" s="72"/>
      <c r="BF18" s="72"/>
      <c r="BG18" s="72"/>
      <c r="BH18" s="72"/>
      <c r="BI18" s="73"/>
      <c r="BJ18" s="81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</row>
    <row r="19" spans="1:79" ht="15">
      <c r="A19" s="65" t="s">
        <v>119</v>
      </c>
      <c r="B19" s="66"/>
      <c r="C19" s="67"/>
      <c r="D19" s="67"/>
      <c r="E19" s="68"/>
      <c r="F19" s="68"/>
      <c r="G19" s="68"/>
      <c r="H19" s="69"/>
      <c r="I19" s="70">
        <f aca="true" t="shared" si="1" ref="I19:AB19">SUM(I4:I20)</f>
        <v>19587273</v>
      </c>
      <c r="J19" s="65">
        <f t="shared" si="1"/>
        <v>0</v>
      </c>
      <c r="K19" s="65">
        <f t="shared" si="1"/>
        <v>5370128</v>
      </c>
      <c r="L19" s="65">
        <f t="shared" si="1"/>
        <v>685452</v>
      </c>
      <c r="M19" s="65">
        <f t="shared" si="1"/>
        <v>184536</v>
      </c>
      <c r="N19" s="65">
        <f t="shared" si="1"/>
        <v>1102948</v>
      </c>
      <c r="O19" s="65">
        <f t="shared" si="1"/>
        <v>1751882</v>
      </c>
      <c r="P19" s="65">
        <f t="shared" si="1"/>
        <v>0</v>
      </c>
      <c r="Q19" s="65">
        <f t="shared" si="1"/>
        <v>2100</v>
      </c>
      <c r="R19" s="65">
        <f t="shared" si="1"/>
        <v>0</v>
      </c>
      <c r="S19" s="65">
        <f t="shared" si="1"/>
        <v>0</v>
      </c>
      <c r="T19" s="65">
        <f t="shared" si="1"/>
        <v>0</v>
      </c>
      <c r="U19" s="65">
        <f t="shared" si="1"/>
        <v>0</v>
      </c>
      <c r="V19" s="65">
        <f t="shared" si="1"/>
        <v>0</v>
      </c>
      <c r="W19" s="65">
        <f t="shared" si="1"/>
        <v>0</v>
      </c>
      <c r="X19" s="65">
        <f t="shared" si="1"/>
        <v>0</v>
      </c>
      <c r="Y19" s="65">
        <f t="shared" si="1"/>
        <v>0</v>
      </c>
      <c r="Z19" s="65">
        <f t="shared" si="1"/>
        <v>0</v>
      </c>
      <c r="AA19" s="65">
        <f t="shared" si="1"/>
        <v>0</v>
      </c>
      <c r="AB19" s="65">
        <f t="shared" si="1"/>
        <v>0</v>
      </c>
      <c r="AC19" s="70">
        <f>SUM(I19:AB19)</f>
        <v>28684319</v>
      </c>
      <c r="AD19" s="71"/>
      <c r="AE19" s="72"/>
      <c r="AF19" s="72"/>
      <c r="AG19" s="30"/>
      <c r="AH19" s="74"/>
      <c r="AI19" s="74"/>
      <c r="AJ19" s="72"/>
      <c r="AK19" s="72"/>
      <c r="AL19" s="72"/>
      <c r="AM19" s="72"/>
      <c r="AN19" s="72"/>
      <c r="AO19" s="72"/>
      <c r="AP19" s="72"/>
      <c r="AQ19" s="73"/>
      <c r="AR19" s="73"/>
      <c r="AS19" s="75"/>
      <c r="AT19" s="72"/>
      <c r="AU19" s="76"/>
      <c r="AV19" s="72"/>
      <c r="AW19" s="72"/>
      <c r="AX19" s="72"/>
      <c r="AY19" s="72"/>
      <c r="AZ19" s="72"/>
      <c r="BA19" s="74"/>
      <c r="BB19" s="72"/>
      <c r="BC19" s="80"/>
      <c r="BD19" s="72"/>
      <c r="BE19" s="72"/>
      <c r="BF19" s="72"/>
      <c r="BG19" s="72"/>
      <c r="BH19" s="72"/>
      <c r="BI19" s="73"/>
      <c r="BJ19" s="78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</row>
    <row r="20" spans="1:79" ht="15">
      <c r="A20" s="65"/>
      <c r="B20" s="66"/>
      <c r="C20" s="67"/>
      <c r="D20" s="67"/>
      <c r="E20" s="68"/>
      <c r="F20" s="68"/>
      <c r="G20" s="68"/>
      <c r="H20" s="69"/>
      <c r="I20" s="70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70"/>
      <c r="AD20" s="71"/>
      <c r="AE20" s="72"/>
      <c r="AF20" s="72"/>
      <c r="AG20" s="30"/>
      <c r="AH20" s="74"/>
      <c r="AI20" s="74"/>
      <c r="AJ20" s="72"/>
      <c r="AK20" s="72"/>
      <c r="AL20" s="72"/>
      <c r="AM20" s="72"/>
      <c r="AN20" s="72"/>
      <c r="AO20" s="72"/>
      <c r="AP20" s="72"/>
      <c r="AQ20" s="73"/>
      <c r="AR20" s="73"/>
      <c r="AS20" s="75"/>
      <c r="AT20" s="72"/>
      <c r="AU20" s="76"/>
      <c r="AV20" s="72"/>
      <c r="AW20" s="72"/>
      <c r="AX20" s="72"/>
      <c r="AY20" s="72"/>
      <c r="AZ20" s="72"/>
      <c r="BA20" s="74"/>
      <c r="BB20" s="72"/>
      <c r="BC20" s="80"/>
      <c r="BD20" s="72"/>
      <c r="BE20" s="72"/>
      <c r="BF20" s="72"/>
      <c r="BG20" s="72"/>
      <c r="BH20" s="72"/>
      <c r="BI20" s="73"/>
      <c r="BJ20" s="81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</row>
    <row r="21" spans="40:79" ht="15">
      <c r="AN21" s="72"/>
      <c r="AO21" s="72"/>
      <c r="AP21" s="72"/>
      <c r="AQ21" s="73"/>
      <c r="AR21" s="73"/>
      <c r="AS21" s="75"/>
      <c r="AT21" s="72"/>
      <c r="AU21" s="76"/>
      <c r="AV21" s="72"/>
      <c r="AW21" s="72"/>
      <c r="AX21" s="72"/>
      <c r="AY21" s="72"/>
      <c r="AZ21" s="72"/>
      <c r="BA21" s="74"/>
      <c r="BB21" s="72"/>
      <c r="BC21" s="80"/>
      <c r="BD21" s="72"/>
      <c r="BE21" s="72"/>
      <c r="BF21" s="72"/>
      <c r="BG21" s="72"/>
      <c r="BH21" s="72"/>
      <c r="BI21" s="73"/>
      <c r="BJ21" s="81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</row>
    <row r="22" spans="1:79" ht="15">
      <c r="A22" s="65"/>
      <c r="B22" s="66"/>
      <c r="C22" s="67"/>
      <c r="D22" s="67"/>
      <c r="E22" s="68"/>
      <c r="F22" s="68"/>
      <c r="G22" s="68"/>
      <c r="H22" s="69"/>
      <c r="I22" s="70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70"/>
      <c r="AD22" s="71"/>
      <c r="AE22" s="72"/>
      <c r="AF22" s="72"/>
      <c r="AG22" s="30"/>
      <c r="AH22" s="74"/>
      <c r="AI22" s="74"/>
      <c r="AJ22" s="72"/>
      <c r="AK22" s="72"/>
      <c r="AL22" s="72"/>
      <c r="AM22" s="72"/>
      <c r="AN22" s="72"/>
      <c r="AO22" s="72"/>
      <c r="AP22" s="72"/>
      <c r="AQ22" s="73"/>
      <c r="AR22" s="73"/>
      <c r="AS22" s="75"/>
      <c r="AT22" s="72"/>
      <c r="AU22" s="76"/>
      <c r="AV22" s="72"/>
      <c r="AW22" s="72"/>
      <c r="AX22" s="72"/>
      <c r="AY22" s="72"/>
      <c r="AZ22" s="72"/>
      <c r="BA22" s="74"/>
      <c r="BB22" s="72"/>
      <c r="BC22" s="80"/>
      <c r="BD22" s="72"/>
      <c r="BE22" s="72"/>
      <c r="BF22" s="72"/>
      <c r="BG22" s="72"/>
      <c r="BH22" s="72"/>
      <c r="BI22" s="73"/>
      <c r="BJ22" s="78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</row>
    <row r="23" spans="1:79" ht="15">
      <c r="A23" s="65"/>
      <c r="B23" s="66"/>
      <c r="C23" s="67"/>
      <c r="D23" s="67"/>
      <c r="E23" s="68"/>
      <c r="F23" s="68"/>
      <c r="G23" s="68"/>
      <c r="H23" s="69"/>
      <c r="I23" s="70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70"/>
      <c r="AD23" s="71"/>
      <c r="AE23" s="72"/>
      <c r="AF23" s="72"/>
      <c r="AG23" s="30"/>
      <c r="AH23" s="74"/>
      <c r="AI23" s="74"/>
      <c r="AJ23" s="72"/>
      <c r="AK23" s="72"/>
      <c r="AL23" s="72"/>
      <c r="AM23" s="72"/>
      <c r="AN23" s="72"/>
      <c r="AO23" s="72"/>
      <c r="AP23" s="72"/>
      <c r="AQ23" s="73"/>
      <c r="AR23" s="73"/>
      <c r="AS23" s="75"/>
      <c r="AT23" s="72"/>
      <c r="AU23" s="76"/>
      <c r="AV23" s="72"/>
      <c r="AW23" s="72"/>
      <c r="AX23" s="72"/>
      <c r="AY23" s="72"/>
      <c r="AZ23" s="72"/>
      <c r="BA23" s="74"/>
      <c r="BB23" s="72"/>
      <c r="BC23" s="80"/>
      <c r="BD23" s="72"/>
      <c r="BE23" s="72"/>
      <c r="BF23" s="72"/>
      <c r="BG23" s="72"/>
      <c r="BH23" s="72"/>
      <c r="BI23" s="73"/>
      <c r="BJ23" s="81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</row>
    <row r="24" spans="1:79" ht="15">
      <c r="A24" s="65"/>
      <c r="B24" s="66"/>
      <c r="C24" s="67"/>
      <c r="D24" s="67"/>
      <c r="E24" s="68"/>
      <c r="F24" s="68"/>
      <c r="G24" s="68"/>
      <c r="H24" s="69"/>
      <c r="I24" s="70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70"/>
      <c r="AD24" s="71"/>
      <c r="AE24" s="72"/>
      <c r="AF24" s="72"/>
      <c r="AG24" s="30"/>
      <c r="AH24" s="74"/>
      <c r="AI24" s="74"/>
      <c r="AJ24" s="72"/>
      <c r="AK24" s="72"/>
      <c r="AL24" s="72"/>
      <c r="AM24" s="72"/>
      <c r="AN24" s="72"/>
      <c r="AO24" s="72"/>
      <c r="AP24" s="72"/>
      <c r="AQ24" s="73"/>
      <c r="AR24" s="73"/>
      <c r="AS24" s="75"/>
      <c r="AT24" s="72"/>
      <c r="AU24" s="76"/>
      <c r="AV24" s="72"/>
      <c r="AW24" s="72"/>
      <c r="AX24" s="72"/>
      <c r="AY24" s="72"/>
      <c r="AZ24" s="72"/>
      <c r="BA24" s="74"/>
      <c r="BB24" s="72"/>
      <c r="BC24" s="80"/>
      <c r="BD24" s="72"/>
      <c r="BE24" s="72"/>
      <c r="BF24" s="72"/>
      <c r="BG24" s="72"/>
      <c r="BH24" s="72"/>
      <c r="BI24" s="73"/>
      <c r="BJ24" s="81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</row>
    <row r="25" spans="1:79" ht="15">
      <c r="A25" s="65"/>
      <c r="B25" s="66"/>
      <c r="C25" s="67"/>
      <c r="D25" s="67"/>
      <c r="E25" s="68"/>
      <c r="F25" s="68"/>
      <c r="G25" s="68"/>
      <c r="H25" s="69"/>
      <c r="I25" s="70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70"/>
      <c r="AD25" s="71"/>
      <c r="AE25" s="72"/>
      <c r="AF25" s="72"/>
      <c r="AG25" s="83"/>
      <c r="AH25" s="74"/>
      <c r="AI25" s="74"/>
      <c r="AJ25" s="72"/>
      <c r="AK25" s="72"/>
      <c r="AL25" s="72"/>
      <c r="AM25" s="72"/>
      <c r="AN25" s="72"/>
      <c r="AO25" s="72"/>
      <c r="AP25" s="72"/>
      <c r="AQ25" s="73"/>
      <c r="AR25" s="73"/>
      <c r="AS25" s="75"/>
      <c r="AT25" s="72"/>
      <c r="AU25" s="76"/>
      <c r="AV25" s="72"/>
      <c r="AW25" s="72"/>
      <c r="AX25" s="72"/>
      <c r="AY25" s="72"/>
      <c r="AZ25" s="72"/>
      <c r="BA25" s="74"/>
      <c r="BB25" s="72"/>
      <c r="BC25" s="80"/>
      <c r="BD25" s="72"/>
      <c r="BE25" s="72"/>
      <c r="BF25" s="72"/>
      <c r="BG25" s="72"/>
      <c r="BH25" s="72"/>
      <c r="BI25" s="73"/>
      <c r="BJ25" s="78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</row>
    <row r="26" spans="1:79" ht="15">
      <c r="A26" s="65"/>
      <c r="B26" s="66"/>
      <c r="C26" s="67"/>
      <c r="D26" s="67"/>
      <c r="E26" s="68"/>
      <c r="F26" s="68"/>
      <c r="G26" s="68"/>
      <c r="H26" s="69"/>
      <c r="I26" s="70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70"/>
      <c r="AD26" s="71"/>
      <c r="AE26" s="72"/>
      <c r="AF26" s="72"/>
      <c r="AG26" s="30"/>
      <c r="AH26" s="74"/>
      <c r="AI26" s="74"/>
      <c r="AJ26" s="72"/>
      <c r="AK26" s="72"/>
      <c r="AL26" s="72"/>
      <c r="AM26" s="72"/>
      <c r="AN26" s="72"/>
      <c r="AO26" s="72"/>
      <c r="AP26" s="72"/>
      <c r="AQ26" s="73"/>
      <c r="AR26" s="73"/>
      <c r="AS26" s="75"/>
      <c r="AT26" s="72"/>
      <c r="AU26" s="76"/>
      <c r="AV26" s="72"/>
      <c r="AW26" s="72"/>
      <c r="AX26" s="72"/>
      <c r="AY26" s="72"/>
      <c r="AZ26" s="72"/>
      <c r="BA26" s="74"/>
      <c r="BB26" s="72"/>
      <c r="BC26" s="80"/>
      <c r="BD26" s="72"/>
      <c r="BE26" s="72"/>
      <c r="BF26" s="72"/>
      <c r="BG26" s="72"/>
      <c r="BH26" s="72"/>
      <c r="BI26" s="73"/>
      <c r="BJ26" s="81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</row>
    <row r="27" spans="1:79" ht="15">
      <c r="A27" s="65"/>
      <c r="B27" s="66"/>
      <c r="C27" s="67"/>
      <c r="D27" s="67"/>
      <c r="E27" s="68"/>
      <c r="F27" s="68"/>
      <c r="G27" s="68"/>
      <c r="H27" s="69"/>
      <c r="I27" s="70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70"/>
      <c r="AD27" s="71"/>
      <c r="AE27" s="72"/>
      <c r="AF27" s="72"/>
      <c r="AG27" s="72"/>
      <c r="AH27" s="74"/>
      <c r="AI27" s="74"/>
      <c r="AJ27" s="72"/>
      <c r="AK27" s="72"/>
      <c r="AL27" s="72"/>
      <c r="AM27" s="72"/>
      <c r="AN27" s="72"/>
      <c r="AO27" s="72"/>
      <c r="AP27" s="72"/>
      <c r="AQ27" s="73"/>
      <c r="AR27" s="73"/>
      <c r="AS27" s="75"/>
      <c r="AT27" s="72"/>
      <c r="AU27" s="76"/>
      <c r="AV27" s="72"/>
      <c r="AW27" s="72"/>
      <c r="AX27" s="72"/>
      <c r="AY27" s="72"/>
      <c r="AZ27" s="72"/>
      <c r="BA27" s="74"/>
      <c r="BB27" s="72"/>
      <c r="BC27" s="80"/>
      <c r="BD27" s="72"/>
      <c r="BE27" s="72"/>
      <c r="BF27" s="72"/>
      <c r="BG27" s="72"/>
      <c r="BH27" s="72"/>
      <c r="BI27" s="73"/>
      <c r="BJ27" s="81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</row>
    <row r="28" spans="1:79" ht="15">
      <c r="A28" s="65"/>
      <c r="B28" s="66"/>
      <c r="C28" s="67"/>
      <c r="D28" s="67"/>
      <c r="E28" s="68"/>
      <c r="F28" s="68"/>
      <c r="G28" s="68"/>
      <c r="H28" s="69"/>
      <c r="I28" s="70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70"/>
      <c r="AD28" s="71"/>
      <c r="AE28" s="72"/>
      <c r="AF28" s="72"/>
      <c r="AG28" s="30"/>
      <c r="AH28" s="74"/>
      <c r="AI28" s="74"/>
      <c r="AJ28" s="72"/>
      <c r="AK28" s="72"/>
      <c r="AL28" s="72"/>
      <c r="AM28" s="72"/>
      <c r="AN28" s="72"/>
      <c r="AO28" s="72"/>
      <c r="AP28" s="72"/>
      <c r="AQ28" s="73"/>
      <c r="AR28" s="73"/>
      <c r="AS28" s="75"/>
      <c r="AT28" s="72"/>
      <c r="AU28" s="76"/>
      <c r="AV28" s="72"/>
      <c r="AW28" s="72"/>
      <c r="AX28" s="72"/>
      <c r="AY28" s="72"/>
      <c r="AZ28" s="72"/>
      <c r="BA28" s="74"/>
      <c r="BB28" s="72"/>
      <c r="BC28" s="80"/>
      <c r="BD28" s="72"/>
      <c r="BE28" s="72"/>
      <c r="BF28" s="72"/>
      <c r="BG28" s="72"/>
      <c r="BH28" s="72"/>
      <c r="BI28" s="73"/>
      <c r="BJ28" s="78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</row>
    <row r="29" spans="1:79" ht="15">
      <c r="A29" s="65"/>
      <c r="B29" s="66"/>
      <c r="C29" s="67"/>
      <c r="D29" s="67"/>
      <c r="E29" s="68"/>
      <c r="F29" s="68"/>
      <c r="G29" s="68"/>
      <c r="H29" s="69"/>
      <c r="I29" s="70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70"/>
      <c r="AD29" s="71"/>
      <c r="AE29" s="72"/>
      <c r="AF29" s="72"/>
      <c r="AG29" s="30"/>
      <c r="AH29" s="74"/>
      <c r="AI29" s="74"/>
      <c r="AJ29" s="72"/>
      <c r="AK29" s="72"/>
      <c r="AL29" s="72"/>
      <c r="AM29" s="72"/>
      <c r="AN29" s="72"/>
      <c r="AO29" s="72"/>
      <c r="AP29" s="72"/>
      <c r="AQ29" s="73"/>
      <c r="AR29" s="73"/>
      <c r="AS29" s="75"/>
      <c r="AT29" s="72"/>
      <c r="AU29" s="76"/>
      <c r="AV29" s="72"/>
      <c r="AW29" s="72"/>
      <c r="AX29" s="72"/>
      <c r="AY29" s="72"/>
      <c r="AZ29" s="72"/>
      <c r="BA29" s="74"/>
      <c r="BB29" s="72"/>
      <c r="BC29" s="80"/>
      <c r="BD29" s="72"/>
      <c r="BE29" s="72"/>
      <c r="BF29" s="72"/>
      <c r="BG29" s="72"/>
      <c r="BH29" s="72"/>
      <c r="BI29" s="73"/>
      <c r="BJ29" s="78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</row>
    <row r="30" spans="1:79" ht="15">
      <c r="A30" s="68"/>
      <c r="B30" s="84"/>
      <c r="C30" s="70"/>
      <c r="D30" s="69"/>
      <c r="E30" s="68"/>
      <c r="F30" s="68"/>
      <c r="G30" s="68"/>
      <c r="H30" s="68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1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</row>
    <row r="31" spans="1:79" ht="15">
      <c r="A31" s="48"/>
      <c r="B31" s="49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6"/>
      <c r="AI31" s="46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50"/>
      <c r="BB31" s="48"/>
      <c r="BC31" s="48"/>
      <c r="BD31" s="48"/>
      <c r="BE31" s="48"/>
      <c r="BF31" s="48"/>
      <c r="BG31" s="48"/>
      <c r="BH31" s="48"/>
      <c r="BI31" s="48"/>
      <c r="BJ31" s="48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</row>
    <row r="32" spans="1:79" ht="15">
      <c r="A32" s="48"/>
      <c r="B32" s="49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6"/>
      <c r="AI32" s="46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50"/>
      <c r="BB32" s="48"/>
      <c r="BC32" s="48"/>
      <c r="BD32" s="48"/>
      <c r="BE32" s="48"/>
      <c r="BF32" s="48"/>
      <c r="BG32" s="48"/>
      <c r="BH32" s="48"/>
      <c r="BI32" s="48"/>
      <c r="BJ32" s="48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</row>
    <row r="33" spans="1:79" ht="15">
      <c r="A33" s="48"/>
      <c r="B33" s="49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6"/>
      <c r="AI33" s="46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50"/>
      <c r="BB33" s="48"/>
      <c r="BC33" s="48"/>
      <c r="BD33" s="48"/>
      <c r="BE33" s="48"/>
      <c r="BF33" s="48"/>
      <c r="BG33" s="48"/>
      <c r="BH33" s="48"/>
      <c r="BI33" s="48"/>
      <c r="BJ33" s="48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</row>
    <row r="34" spans="1:79" ht="15">
      <c r="A34" s="48"/>
      <c r="B34" s="49"/>
      <c r="C34" s="48" t="s">
        <v>104</v>
      </c>
      <c r="D34" s="48"/>
      <c r="E34" s="48"/>
      <c r="F34" s="48"/>
      <c r="G34" s="48"/>
      <c r="H34" s="48"/>
      <c r="I34" s="48"/>
      <c r="J34" s="48"/>
      <c r="K34" s="48"/>
      <c r="L34" s="48" t="s">
        <v>105</v>
      </c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 t="s">
        <v>57</v>
      </c>
      <c r="AA34" s="48"/>
      <c r="AB34" s="48"/>
      <c r="AC34" s="48"/>
      <c r="AD34" s="48"/>
      <c r="AE34" s="48"/>
      <c r="AF34" s="48"/>
      <c r="AG34" s="48"/>
      <c r="AH34" s="46"/>
      <c r="AI34" s="46"/>
      <c r="AJ34" s="48" t="s">
        <v>104</v>
      </c>
      <c r="AK34" s="48"/>
      <c r="AL34" s="48"/>
      <c r="AM34" s="48"/>
      <c r="AN34" s="48"/>
      <c r="AO34" s="48"/>
      <c r="AP34" s="48"/>
      <c r="AQ34" s="48"/>
      <c r="AR34" s="48"/>
      <c r="AS34" s="48" t="s">
        <v>105</v>
      </c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 t="s">
        <v>57</v>
      </c>
      <c r="BH34" s="48"/>
      <c r="BI34" s="48"/>
      <c r="BJ34" s="48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</row>
    <row r="35" spans="1:79" ht="15">
      <c r="A35" s="48"/>
      <c r="B35" s="49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6"/>
      <c r="AI35" s="46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50"/>
      <c r="BB35" s="48"/>
      <c r="BC35" s="48"/>
      <c r="BD35" s="48"/>
      <c r="BE35" s="48"/>
      <c r="BF35" s="48"/>
      <c r="BG35" s="48"/>
      <c r="BH35" s="48"/>
      <c r="BI35" s="48"/>
      <c r="BJ35" s="48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</row>
    <row r="36" spans="1:79" ht="15">
      <c r="A36" s="48"/>
      <c r="B36" s="49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6"/>
      <c r="AI36" s="46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50"/>
      <c r="BB36" s="48"/>
      <c r="BC36" s="48"/>
      <c r="BD36" s="48"/>
      <c r="BE36" s="48"/>
      <c r="BF36" s="48"/>
      <c r="BG36" s="48"/>
      <c r="BH36" s="48"/>
      <c r="BI36" s="48"/>
      <c r="BJ36" s="48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</row>
    <row r="37" spans="1:70" ht="15">
      <c r="A37" s="48"/>
      <c r="B37" s="49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6"/>
      <c r="AI37" s="46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50"/>
      <c r="BB37" s="48"/>
      <c r="BC37" s="48"/>
      <c r="BD37" s="48"/>
      <c r="BE37" s="48"/>
      <c r="BF37" s="48"/>
      <c r="BG37" s="48"/>
      <c r="BH37" s="48"/>
      <c r="BI37" s="48"/>
      <c r="BJ37" s="48"/>
      <c r="BK37" s="46"/>
      <c r="BL37" s="46"/>
      <c r="BM37" s="46"/>
      <c r="BN37" s="46"/>
      <c r="BO37" s="46"/>
      <c r="BP37" s="46"/>
      <c r="BQ37" s="46"/>
      <c r="BR37" s="46"/>
    </row>
  </sheetData>
  <sheetProtection/>
  <printOptions/>
  <pageMargins left="0.45" right="0.45" top="0.2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G13" sqref="G13"/>
    </sheetView>
  </sheetViews>
  <sheetFormatPr defaultColWidth="9.140625" defaultRowHeight="15"/>
  <cols>
    <col min="1" max="5" width="9.140625" style="0" customWidth="1"/>
    <col min="9" max="9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acer</cp:lastModifiedBy>
  <cp:lastPrinted>2022-09-13T06:20:42Z</cp:lastPrinted>
  <dcterms:created xsi:type="dcterms:W3CDTF">2018-02-15T11:23:43Z</dcterms:created>
  <dcterms:modified xsi:type="dcterms:W3CDTF">2022-09-13T06:28:09Z</dcterms:modified>
  <cp:category/>
  <cp:version/>
  <cp:contentType/>
  <cp:contentStatus/>
</cp:coreProperties>
</file>